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بورد تضمین کیفیت و اعتباردهی\اجندای ها\اسناد های که توسط بورد تائید شده\چارچوب بازنگری 11 معیار\چارچوب مراحل1404\چارچوب اعتبادرهی1404\"/>
    </mc:Choice>
  </mc:AlternateContent>
  <bookViews>
    <workbookView xWindow="0" yWindow="0" windowWidth="23040" windowHeight="9072" tabRatio="604" activeTab="1"/>
  </bookViews>
  <sheets>
    <sheet name="پشتی خودی طبی" sheetId="21" r:id="rId1"/>
    <sheet name="گزارش خودی طبی" sheetId="24" r:id="rId2"/>
  </sheets>
  <calcPr calcId="162913"/>
</workbook>
</file>

<file path=xl/calcChain.xml><?xml version="1.0" encoding="utf-8"?>
<calcChain xmlns="http://schemas.openxmlformats.org/spreadsheetml/2006/main">
  <c r="A655" i="24" l="1"/>
  <c r="G424" i="24" l="1"/>
  <c r="A424" i="24"/>
  <c r="B52" i="21" l="1"/>
  <c r="B51" i="21"/>
  <c r="B50" i="21"/>
  <c r="B49" i="21"/>
  <c r="B48" i="21"/>
  <c r="B47" i="21"/>
  <c r="B46" i="21"/>
  <c r="B45" i="21"/>
  <c r="B44" i="21"/>
  <c r="B43" i="21"/>
  <c r="B42" i="21"/>
  <c r="B41" i="21"/>
  <c r="B63" i="21"/>
  <c r="B54" i="21"/>
  <c r="B55" i="21"/>
  <c r="B56" i="21"/>
  <c r="B57" i="21"/>
  <c r="B58" i="21"/>
  <c r="B59" i="21"/>
  <c r="B60" i="21"/>
  <c r="B61" i="21"/>
  <c r="B62" i="21"/>
  <c r="B53" i="21"/>
  <c r="B40" i="21"/>
  <c r="M424" i="24"/>
  <c r="L424" i="24"/>
  <c r="I424" i="24"/>
  <c r="M6" i="24"/>
  <c r="L6" i="24"/>
  <c r="I6" i="24"/>
  <c r="G6" i="24"/>
  <c r="A6" i="24"/>
  <c r="A1501" i="24" l="1"/>
  <c r="A1500" i="24"/>
  <c r="A1499" i="24"/>
  <c r="A1498" i="24"/>
  <c r="A1497" i="24"/>
  <c r="A1496" i="24"/>
  <c r="A1495" i="24"/>
  <c r="A1494" i="24"/>
  <c r="A1493" i="24"/>
  <c r="A1492" i="24"/>
  <c r="A1491" i="24"/>
  <c r="A1490" i="24"/>
  <c r="A1489" i="24"/>
  <c r="A1488" i="24"/>
  <c r="A1487" i="24"/>
  <c r="A1486" i="24"/>
  <c r="A1485" i="24"/>
  <c r="A1484" i="24"/>
  <c r="A1483" i="24"/>
  <c r="A1482" i="24"/>
  <c r="A1481" i="24"/>
  <c r="A1480" i="24"/>
  <c r="A1479" i="24"/>
  <c r="A1478" i="24"/>
  <c r="A1477" i="24"/>
  <c r="A1476" i="24"/>
  <c r="A1475" i="24"/>
  <c r="A1474" i="24"/>
  <c r="A1473" i="24"/>
  <c r="A1472" i="24"/>
  <c r="A1471" i="24"/>
  <c r="A1470" i="24"/>
  <c r="A1469" i="24"/>
  <c r="A1468" i="24"/>
  <c r="A1467" i="24"/>
  <c r="A1466" i="24"/>
  <c r="A1465" i="24"/>
  <c r="A1464" i="24"/>
  <c r="A1463" i="24"/>
  <c r="A1462" i="24"/>
  <c r="A1461" i="24"/>
  <c r="L1458" i="24"/>
  <c r="I1458" i="24"/>
  <c r="E1417" i="24" s="1"/>
  <c r="M1457" i="24"/>
  <c r="K1457" i="24"/>
  <c r="J1457" i="24"/>
  <c r="M1456" i="24"/>
  <c r="K1456" i="24"/>
  <c r="J1456" i="24"/>
  <c r="M1455" i="24"/>
  <c r="K1455" i="24"/>
  <c r="J1455" i="24"/>
  <c r="M1454" i="24"/>
  <c r="K1454" i="24"/>
  <c r="J1454" i="24"/>
  <c r="M1453" i="24"/>
  <c r="K1453" i="24"/>
  <c r="J1453" i="24"/>
  <c r="M1452" i="24"/>
  <c r="K1452" i="24"/>
  <c r="J1452" i="24"/>
  <c r="M1451" i="24"/>
  <c r="K1451" i="24"/>
  <c r="J1451" i="24"/>
  <c r="M1450" i="24"/>
  <c r="K1450" i="24"/>
  <c r="J1450" i="24"/>
  <c r="M1449" i="24"/>
  <c r="K1449" i="24"/>
  <c r="J1449" i="24"/>
  <c r="M1448" i="24"/>
  <c r="K1448" i="24"/>
  <c r="J1448" i="24"/>
  <c r="M1447" i="24"/>
  <c r="K1447" i="24"/>
  <c r="J1447" i="24"/>
  <c r="M1446" i="24"/>
  <c r="K1446" i="24"/>
  <c r="J1446" i="24"/>
  <c r="M1445" i="24"/>
  <c r="K1445" i="24"/>
  <c r="J1445" i="24"/>
  <c r="M1444" i="24"/>
  <c r="K1444" i="24"/>
  <c r="J1444" i="24"/>
  <c r="M1443" i="24"/>
  <c r="K1443" i="24"/>
  <c r="J1443" i="24"/>
  <c r="M1442" i="24"/>
  <c r="K1442" i="24"/>
  <c r="J1442" i="24"/>
  <c r="M1441" i="24"/>
  <c r="K1441" i="24"/>
  <c r="J1441" i="24"/>
  <c r="M1440" i="24"/>
  <c r="K1440" i="24"/>
  <c r="J1440" i="24"/>
  <c r="M1439" i="24"/>
  <c r="K1439" i="24"/>
  <c r="J1439" i="24"/>
  <c r="M1438" i="24"/>
  <c r="K1438" i="24"/>
  <c r="J1438" i="24"/>
  <c r="M1437" i="24"/>
  <c r="K1437" i="24"/>
  <c r="J1437" i="24"/>
  <c r="M1436" i="24"/>
  <c r="K1436" i="24"/>
  <c r="J1436" i="24"/>
  <c r="M1435" i="24"/>
  <c r="K1435" i="24"/>
  <c r="J1435" i="24"/>
  <c r="M1434" i="24"/>
  <c r="K1434" i="24"/>
  <c r="J1434" i="24"/>
  <c r="M1433" i="24"/>
  <c r="K1433" i="24"/>
  <c r="J1433" i="24"/>
  <c r="M1432" i="24"/>
  <c r="K1432" i="24"/>
  <c r="J1432" i="24"/>
  <c r="M1431" i="24"/>
  <c r="K1431" i="24"/>
  <c r="J1431" i="24"/>
  <c r="M1430" i="24"/>
  <c r="K1430" i="24"/>
  <c r="J1430" i="24"/>
  <c r="M1429" i="24"/>
  <c r="K1429" i="24"/>
  <c r="J1429" i="24"/>
  <c r="M1428" i="24"/>
  <c r="K1428" i="24"/>
  <c r="J1428" i="24"/>
  <c r="M1427" i="24"/>
  <c r="K1427" i="24"/>
  <c r="J1427" i="24"/>
  <c r="M1426" i="24"/>
  <c r="K1426" i="24"/>
  <c r="J1426" i="24"/>
  <c r="M1425" i="24"/>
  <c r="K1425" i="24"/>
  <c r="J1425" i="24"/>
  <c r="M1424" i="24"/>
  <c r="K1424" i="24"/>
  <c r="J1424" i="24"/>
  <c r="M1423" i="24"/>
  <c r="K1423" i="24"/>
  <c r="J1423" i="24"/>
  <c r="M1422" i="24"/>
  <c r="K1422" i="24"/>
  <c r="J1422" i="24"/>
  <c r="M1421" i="24"/>
  <c r="K1421" i="24"/>
  <c r="J1421" i="24"/>
  <c r="M1420" i="24"/>
  <c r="K1420" i="24"/>
  <c r="J1420" i="24"/>
  <c r="M1419" i="24"/>
  <c r="K1419" i="24"/>
  <c r="J1419" i="24"/>
  <c r="M1418" i="24"/>
  <c r="K1418" i="24"/>
  <c r="J1418" i="24"/>
  <c r="M1417" i="24"/>
  <c r="K1417" i="24"/>
  <c r="J1417" i="24"/>
  <c r="A1415" i="24"/>
  <c r="A1414" i="24"/>
  <c r="A1413" i="24"/>
  <c r="A1412" i="24"/>
  <c r="A1411" i="24"/>
  <c r="A1410" i="24"/>
  <c r="A1409" i="24"/>
  <c r="A1408" i="24"/>
  <c r="A1407" i="24"/>
  <c r="A1406" i="24"/>
  <c r="A1405" i="24"/>
  <c r="A1404" i="24"/>
  <c r="A1403" i="24"/>
  <c r="A1402" i="24"/>
  <c r="A1401" i="24"/>
  <c r="A1400" i="24"/>
  <c r="A1399" i="24"/>
  <c r="A1398" i="24"/>
  <c r="A1397" i="24"/>
  <c r="A1396" i="24"/>
  <c r="A1395" i="24"/>
  <c r="A1394" i="24"/>
  <c r="A1393" i="24"/>
  <c r="A1392" i="24"/>
  <c r="A1391" i="24"/>
  <c r="A1390" i="24"/>
  <c r="A1389" i="24"/>
  <c r="A1388" i="24"/>
  <c r="A1387" i="24"/>
  <c r="A1386" i="24"/>
  <c r="A1385" i="24"/>
  <c r="A1384" i="24"/>
  <c r="A1383" i="24"/>
  <c r="A1382" i="24"/>
  <c r="A1381" i="24"/>
  <c r="A1380" i="24"/>
  <c r="A1379" i="24"/>
  <c r="A1378" i="24"/>
  <c r="A1377" i="24"/>
  <c r="A1376" i="24"/>
  <c r="A1375" i="24"/>
  <c r="A1374" i="24"/>
  <c r="A1373" i="24"/>
  <c r="A1372" i="24"/>
  <c r="A1371" i="24"/>
  <c r="A1370" i="24"/>
  <c r="A1369" i="24"/>
  <c r="A1368" i="24"/>
  <c r="A1367" i="24"/>
  <c r="A1366" i="24"/>
  <c r="A1365" i="24"/>
  <c r="A1364" i="24"/>
  <c r="A1363" i="24"/>
  <c r="A1362" i="24"/>
  <c r="A1361" i="24"/>
  <c r="A1360" i="24"/>
  <c r="A1359" i="24"/>
  <c r="A1358" i="24"/>
  <c r="A1357" i="24"/>
  <c r="L1354" i="24"/>
  <c r="I1354" i="24"/>
  <c r="E1295" i="24" s="1"/>
  <c r="M1353" i="24"/>
  <c r="K1353" i="24"/>
  <c r="J1353" i="24"/>
  <c r="M1352" i="24"/>
  <c r="K1352" i="24"/>
  <c r="J1352" i="24"/>
  <c r="M1351" i="24"/>
  <c r="K1351" i="24"/>
  <c r="J1351" i="24"/>
  <c r="M1350" i="24"/>
  <c r="K1350" i="24"/>
  <c r="J1350" i="24"/>
  <c r="M1349" i="24"/>
  <c r="K1349" i="24"/>
  <c r="J1349" i="24"/>
  <c r="M1348" i="24"/>
  <c r="K1348" i="24"/>
  <c r="J1348" i="24"/>
  <c r="M1347" i="24"/>
  <c r="K1347" i="24"/>
  <c r="J1347" i="24"/>
  <c r="M1346" i="24"/>
  <c r="K1346" i="24"/>
  <c r="J1346" i="24"/>
  <c r="M1345" i="24"/>
  <c r="K1345" i="24"/>
  <c r="J1345" i="24"/>
  <c r="M1344" i="24"/>
  <c r="K1344" i="24"/>
  <c r="J1344" i="24"/>
  <c r="M1343" i="24"/>
  <c r="K1343" i="24"/>
  <c r="J1343" i="24"/>
  <c r="M1342" i="24"/>
  <c r="K1342" i="24"/>
  <c r="J1342" i="24"/>
  <c r="M1341" i="24"/>
  <c r="K1341" i="24"/>
  <c r="J1341" i="24"/>
  <c r="M1340" i="24"/>
  <c r="K1340" i="24"/>
  <c r="J1340" i="24"/>
  <c r="M1339" i="24"/>
  <c r="K1339" i="24"/>
  <c r="J1339" i="24"/>
  <c r="M1338" i="24"/>
  <c r="K1338" i="24"/>
  <c r="J1338" i="24"/>
  <c r="M1337" i="24"/>
  <c r="K1337" i="24"/>
  <c r="J1337" i="24"/>
  <c r="M1336" i="24"/>
  <c r="K1336" i="24"/>
  <c r="J1336" i="24"/>
  <c r="M1335" i="24"/>
  <c r="K1335" i="24"/>
  <c r="J1335" i="24"/>
  <c r="M1334" i="24"/>
  <c r="K1334" i="24"/>
  <c r="J1334" i="24"/>
  <c r="M1333" i="24"/>
  <c r="K1333" i="24"/>
  <c r="J1333" i="24"/>
  <c r="M1332" i="24"/>
  <c r="K1332" i="24"/>
  <c r="J1332" i="24"/>
  <c r="M1331" i="24"/>
  <c r="K1331" i="24"/>
  <c r="J1331" i="24"/>
  <c r="M1330" i="24"/>
  <c r="K1330" i="24"/>
  <c r="J1330" i="24"/>
  <c r="M1329" i="24"/>
  <c r="K1329" i="24"/>
  <c r="J1329" i="24"/>
  <c r="M1328" i="24"/>
  <c r="K1328" i="24"/>
  <c r="J1328" i="24"/>
  <c r="M1327" i="24"/>
  <c r="K1327" i="24"/>
  <c r="J1327" i="24"/>
  <c r="M1326" i="24"/>
  <c r="K1326" i="24"/>
  <c r="J1326" i="24"/>
  <c r="M1325" i="24"/>
  <c r="K1325" i="24"/>
  <c r="J1325" i="24"/>
  <c r="M1324" i="24"/>
  <c r="K1324" i="24"/>
  <c r="J1324" i="24"/>
  <c r="M1323" i="24"/>
  <c r="K1323" i="24"/>
  <c r="J1323" i="24"/>
  <c r="M1322" i="24"/>
  <c r="K1322" i="24"/>
  <c r="J1322" i="24"/>
  <c r="M1321" i="24"/>
  <c r="K1321" i="24"/>
  <c r="J1321" i="24"/>
  <c r="M1320" i="24"/>
  <c r="K1320" i="24"/>
  <c r="J1320" i="24"/>
  <c r="M1319" i="24"/>
  <c r="K1319" i="24"/>
  <c r="J1319" i="24"/>
  <c r="M1318" i="24"/>
  <c r="K1318" i="24"/>
  <c r="J1318" i="24"/>
  <c r="M1317" i="24"/>
  <c r="K1317" i="24"/>
  <c r="J1317" i="24"/>
  <c r="M1316" i="24"/>
  <c r="K1316" i="24"/>
  <c r="J1316" i="24"/>
  <c r="M1315" i="24"/>
  <c r="K1315" i="24"/>
  <c r="J1315" i="24"/>
  <c r="M1314" i="24"/>
  <c r="K1314" i="24"/>
  <c r="J1314" i="24"/>
  <c r="M1313" i="24"/>
  <c r="K1313" i="24"/>
  <c r="J1313" i="24"/>
  <c r="M1312" i="24"/>
  <c r="K1312" i="24"/>
  <c r="J1312" i="24"/>
  <c r="M1311" i="24"/>
  <c r="K1311" i="24"/>
  <c r="J1311" i="24"/>
  <c r="M1310" i="24"/>
  <c r="K1310" i="24"/>
  <c r="J1310" i="24"/>
  <c r="M1309" i="24"/>
  <c r="K1309" i="24"/>
  <c r="J1309" i="24"/>
  <c r="M1308" i="24"/>
  <c r="K1308" i="24"/>
  <c r="J1308" i="24"/>
  <c r="M1307" i="24"/>
  <c r="K1307" i="24"/>
  <c r="J1307" i="24"/>
  <c r="M1306" i="24"/>
  <c r="K1306" i="24"/>
  <c r="J1306" i="24"/>
  <c r="M1305" i="24"/>
  <c r="K1305" i="24"/>
  <c r="J1305" i="24"/>
  <c r="M1304" i="24"/>
  <c r="K1304" i="24"/>
  <c r="J1304" i="24"/>
  <c r="M1303" i="24"/>
  <c r="K1303" i="24"/>
  <c r="J1303" i="24"/>
  <c r="M1302" i="24"/>
  <c r="K1302" i="24"/>
  <c r="J1302" i="24"/>
  <c r="M1301" i="24"/>
  <c r="K1301" i="24"/>
  <c r="J1301" i="24"/>
  <c r="M1300" i="24"/>
  <c r="K1300" i="24"/>
  <c r="J1300" i="24"/>
  <c r="M1299" i="24"/>
  <c r="K1299" i="24"/>
  <c r="J1299" i="24"/>
  <c r="M1298" i="24"/>
  <c r="K1298" i="24"/>
  <c r="J1298" i="24"/>
  <c r="M1297" i="24"/>
  <c r="K1297" i="24"/>
  <c r="J1297" i="24"/>
  <c r="M1296" i="24"/>
  <c r="K1296" i="24"/>
  <c r="J1296" i="24"/>
  <c r="M1295" i="24"/>
  <c r="K1295" i="24"/>
  <c r="J1295" i="24"/>
  <c r="A1290" i="24"/>
  <c r="A1289" i="24"/>
  <c r="A1288" i="24"/>
  <c r="A1287" i="24"/>
  <c r="A1286" i="24"/>
  <c r="A1285" i="24"/>
  <c r="A1284" i="24"/>
  <c r="A1283" i="24"/>
  <c r="A1282" i="24"/>
  <c r="A1281" i="24"/>
  <c r="A1280" i="24"/>
  <c r="L1277" i="24"/>
  <c r="I1277" i="24"/>
  <c r="M1276" i="24"/>
  <c r="K1276" i="24"/>
  <c r="J1276" i="24"/>
  <c r="M1275" i="24"/>
  <c r="K1275" i="24"/>
  <c r="J1275" i="24"/>
  <c r="M1274" i="24"/>
  <c r="K1274" i="24"/>
  <c r="J1274" i="24"/>
  <c r="M1273" i="24"/>
  <c r="K1273" i="24"/>
  <c r="J1273" i="24"/>
  <c r="M1272" i="24"/>
  <c r="K1272" i="24"/>
  <c r="J1272" i="24"/>
  <c r="M1271" i="24"/>
  <c r="K1271" i="24"/>
  <c r="J1271" i="24"/>
  <c r="M1270" i="24"/>
  <c r="K1270" i="24"/>
  <c r="J1270" i="24"/>
  <c r="M1269" i="24"/>
  <c r="K1269" i="24"/>
  <c r="J1269" i="24"/>
  <c r="M1268" i="24"/>
  <c r="K1268" i="24"/>
  <c r="J1268" i="24"/>
  <c r="M1267" i="24"/>
  <c r="K1267" i="24"/>
  <c r="J1267" i="24"/>
  <c r="M1266" i="24"/>
  <c r="K1266" i="24"/>
  <c r="J1266" i="24"/>
  <c r="A1264" i="24"/>
  <c r="A1263" i="24"/>
  <c r="A1262" i="24"/>
  <c r="A1261" i="24"/>
  <c r="A1260" i="24"/>
  <c r="A1259" i="24"/>
  <c r="A1258" i="24"/>
  <c r="A1257" i="24"/>
  <c r="L1254" i="24"/>
  <c r="I1254" i="24"/>
  <c r="E1246" i="24" s="1"/>
  <c r="M1253" i="24"/>
  <c r="K1253" i="24"/>
  <c r="J1253" i="24"/>
  <c r="M1252" i="24"/>
  <c r="K1252" i="24"/>
  <c r="J1252" i="24"/>
  <c r="M1251" i="24"/>
  <c r="K1251" i="24"/>
  <c r="J1251" i="24"/>
  <c r="M1250" i="24"/>
  <c r="K1250" i="24"/>
  <c r="J1250" i="24"/>
  <c r="M1249" i="24"/>
  <c r="K1249" i="24"/>
  <c r="J1249" i="24"/>
  <c r="M1248" i="24"/>
  <c r="K1248" i="24"/>
  <c r="J1248" i="24"/>
  <c r="M1247" i="24"/>
  <c r="K1247" i="24"/>
  <c r="J1247" i="24"/>
  <c r="M1246" i="24"/>
  <c r="K1246" i="24"/>
  <c r="J1246" i="24"/>
  <c r="A1244" i="24"/>
  <c r="A1243" i="24"/>
  <c r="A1242" i="24"/>
  <c r="A1241" i="24"/>
  <c r="A1240" i="24"/>
  <c r="A1239" i="24"/>
  <c r="A1238" i="24"/>
  <c r="A1237" i="24"/>
  <c r="A1236" i="24"/>
  <c r="A1235" i="24"/>
  <c r="A1234" i="24"/>
  <c r="A1233" i="24"/>
  <c r="A1232" i="24"/>
  <c r="L1229" i="24"/>
  <c r="I1229" i="24"/>
  <c r="E1216" i="24" s="1"/>
  <c r="M1228" i="24"/>
  <c r="K1228" i="24"/>
  <c r="J1228" i="24"/>
  <c r="M1227" i="24"/>
  <c r="K1227" i="24"/>
  <c r="J1227" i="24"/>
  <c r="M1226" i="24"/>
  <c r="K1226" i="24"/>
  <c r="J1226" i="24"/>
  <c r="M1225" i="24"/>
  <c r="K1225" i="24"/>
  <c r="J1225" i="24"/>
  <c r="M1224" i="24"/>
  <c r="K1224" i="24"/>
  <c r="J1224" i="24"/>
  <c r="M1223" i="24"/>
  <c r="K1223" i="24"/>
  <c r="J1223" i="24"/>
  <c r="M1222" i="24"/>
  <c r="K1222" i="24"/>
  <c r="J1222" i="24"/>
  <c r="M1221" i="24"/>
  <c r="K1221" i="24"/>
  <c r="J1221" i="24"/>
  <c r="M1220" i="24"/>
  <c r="K1220" i="24"/>
  <c r="J1220" i="24"/>
  <c r="M1219" i="24"/>
  <c r="K1219" i="24"/>
  <c r="J1219" i="24"/>
  <c r="M1218" i="24"/>
  <c r="K1218" i="24"/>
  <c r="J1218" i="24"/>
  <c r="M1217" i="24"/>
  <c r="K1217" i="24"/>
  <c r="J1217" i="24"/>
  <c r="M1216" i="24"/>
  <c r="K1216" i="24"/>
  <c r="J1216" i="24"/>
  <c r="A1211" i="24"/>
  <c r="A1210" i="24"/>
  <c r="L1207" i="24"/>
  <c r="I1207" i="24"/>
  <c r="E1205" i="24" s="1"/>
  <c r="M1206" i="24"/>
  <c r="K1206" i="24"/>
  <c r="J1206" i="24"/>
  <c r="M1205" i="24"/>
  <c r="K1205" i="24"/>
  <c r="J1205" i="24"/>
  <c r="A1203" i="24"/>
  <c r="A1202" i="24"/>
  <c r="A1201" i="24"/>
  <c r="A1200" i="24"/>
  <c r="A1199" i="24"/>
  <c r="A1198" i="24"/>
  <c r="A1197" i="24"/>
  <c r="L1194" i="24"/>
  <c r="I1194" i="24"/>
  <c r="M1193" i="24"/>
  <c r="K1193" i="24"/>
  <c r="J1193" i="24"/>
  <c r="M1192" i="24"/>
  <c r="K1192" i="24"/>
  <c r="J1192" i="24"/>
  <c r="M1191" i="24"/>
  <c r="K1191" i="24"/>
  <c r="J1191" i="24"/>
  <c r="M1190" i="24"/>
  <c r="K1190" i="24"/>
  <c r="J1190" i="24"/>
  <c r="M1189" i="24"/>
  <c r="K1189" i="24"/>
  <c r="J1189" i="24"/>
  <c r="M1188" i="24"/>
  <c r="K1188" i="24"/>
  <c r="J1188" i="24"/>
  <c r="M1187" i="24"/>
  <c r="K1187" i="24"/>
  <c r="J1187" i="24"/>
  <c r="A1185" i="24"/>
  <c r="A1184" i="24"/>
  <c r="A1183" i="24"/>
  <c r="A1182" i="24"/>
  <c r="A1181" i="24"/>
  <c r="A1180" i="24"/>
  <c r="A1179" i="24"/>
  <c r="A1178" i="24"/>
  <c r="A1177" i="24"/>
  <c r="A1176" i="24"/>
  <c r="L1173" i="24"/>
  <c r="I1173" i="24"/>
  <c r="E1163" i="24" s="1"/>
  <c r="M1172" i="24"/>
  <c r="K1172" i="24"/>
  <c r="J1172" i="24"/>
  <c r="M1171" i="24"/>
  <c r="K1171" i="24"/>
  <c r="J1171" i="24"/>
  <c r="M1170" i="24"/>
  <c r="K1170" i="24"/>
  <c r="J1170" i="24"/>
  <c r="M1169" i="24"/>
  <c r="K1169" i="24"/>
  <c r="J1169" i="24"/>
  <c r="M1168" i="24"/>
  <c r="K1168" i="24"/>
  <c r="J1168" i="24"/>
  <c r="M1167" i="24"/>
  <c r="K1167" i="24"/>
  <c r="J1167" i="24"/>
  <c r="M1166" i="24"/>
  <c r="K1166" i="24"/>
  <c r="J1166" i="24"/>
  <c r="M1165" i="24"/>
  <c r="K1165" i="24"/>
  <c r="J1165" i="24"/>
  <c r="M1164" i="24"/>
  <c r="K1164" i="24"/>
  <c r="J1164" i="24"/>
  <c r="M1163" i="24"/>
  <c r="K1163" i="24"/>
  <c r="J1163" i="24"/>
  <c r="A1158" i="24"/>
  <c r="A1157" i="24"/>
  <c r="L1154" i="24"/>
  <c r="I1154" i="24"/>
  <c r="E1152" i="24" s="1"/>
  <c r="M1153" i="24"/>
  <c r="K1153" i="24"/>
  <c r="J1153" i="24"/>
  <c r="M1152" i="24"/>
  <c r="K1152" i="24"/>
  <c r="J1152" i="24"/>
  <c r="A1150" i="24"/>
  <c r="A1149" i="24"/>
  <c r="A1148" i="24"/>
  <c r="A1147" i="24"/>
  <c r="A1146" i="24"/>
  <c r="A1145" i="24"/>
  <c r="A1144" i="24"/>
  <c r="A1143" i="24"/>
  <c r="A1142" i="24"/>
  <c r="A1141" i="24"/>
  <c r="A1140" i="24"/>
  <c r="A1139" i="24"/>
  <c r="A1138" i="24"/>
  <c r="A1137" i="24"/>
  <c r="A1136" i="24"/>
  <c r="A1135" i="24"/>
  <c r="A1134" i="24"/>
  <c r="L1131" i="24"/>
  <c r="I1131" i="24"/>
  <c r="E1114" i="24" s="1"/>
  <c r="M1130" i="24"/>
  <c r="K1130" i="24"/>
  <c r="J1130" i="24"/>
  <c r="M1129" i="24"/>
  <c r="K1129" i="24"/>
  <c r="J1129" i="24"/>
  <c r="M1128" i="24"/>
  <c r="K1128" i="24"/>
  <c r="J1128" i="24"/>
  <c r="M1127" i="24"/>
  <c r="K1127" i="24"/>
  <c r="J1127" i="24"/>
  <c r="M1126" i="24"/>
  <c r="K1126" i="24"/>
  <c r="J1126" i="24"/>
  <c r="M1125" i="24"/>
  <c r="K1125" i="24"/>
  <c r="J1125" i="24"/>
  <c r="M1124" i="24"/>
  <c r="K1124" i="24"/>
  <c r="J1124" i="24"/>
  <c r="M1123" i="24"/>
  <c r="K1123" i="24"/>
  <c r="J1123" i="24"/>
  <c r="M1122" i="24"/>
  <c r="K1122" i="24"/>
  <c r="J1122" i="24"/>
  <c r="M1121" i="24"/>
  <c r="K1121" i="24"/>
  <c r="J1121" i="24"/>
  <c r="M1120" i="24"/>
  <c r="K1120" i="24"/>
  <c r="J1120" i="24"/>
  <c r="M1119" i="24"/>
  <c r="K1119" i="24"/>
  <c r="J1119" i="24"/>
  <c r="M1118" i="24"/>
  <c r="K1118" i="24"/>
  <c r="J1118" i="24"/>
  <c r="M1117" i="24"/>
  <c r="K1117" i="24"/>
  <c r="J1117" i="24"/>
  <c r="M1116" i="24"/>
  <c r="K1116" i="24"/>
  <c r="J1116" i="24"/>
  <c r="M1115" i="24"/>
  <c r="K1115" i="24"/>
  <c r="J1115" i="24"/>
  <c r="M1114" i="24"/>
  <c r="K1114" i="24"/>
  <c r="J1114" i="24"/>
  <c r="A1109" i="24"/>
  <c r="A1108" i="24"/>
  <c r="A1107" i="24"/>
  <c r="A1106" i="24"/>
  <c r="A1105" i="24"/>
  <c r="A1104" i="24"/>
  <c r="A1103" i="24"/>
  <c r="A1102" i="24"/>
  <c r="A1101" i="24"/>
  <c r="A1100" i="24"/>
  <c r="A1099" i="24"/>
  <c r="A1098" i="24"/>
  <c r="A1097" i="24"/>
  <c r="A1096" i="24"/>
  <c r="L1093" i="24"/>
  <c r="I1093" i="24"/>
  <c r="E1079" i="24" s="1"/>
  <c r="M1092" i="24"/>
  <c r="K1092" i="24"/>
  <c r="J1092" i="24"/>
  <c r="M1091" i="24"/>
  <c r="K1091" i="24"/>
  <c r="J1091" i="24"/>
  <c r="M1090" i="24"/>
  <c r="K1090" i="24"/>
  <c r="J1090" i="24"/>
  <c r="M1089" i="24"/>
  <c r="K1089" i="24"/>
  <c r="J1089" i="24"/>
  <c r="M1088" i="24"/>
  <c r="K1088" i="24"/>
  <c r="J1088" i="24"/>
  <c r="M1087" i="24"/>
  <c r="K1087" i="24"/>
  <c r="J1087" i="24"/>
  <c r="M1086" i="24"/>
  <c r="K1086" i="24"/>
  <c r="J1086" i="24"/>
  <c r="M1085" i="24"/>
  <c r="K1085" i="24"/>
  <c r="J1085" i="24"/>
  <c r="M1084" i="24"/>
  <c r="K1084" i="24"/>
  <c r="J1084" i="24"/>
  <c r="M1083" i="24"/>
  <c r="K1083" i="24"/>
  <c r="J1083" i="24"/>
  <c r="M1082" i="24"/>
  <c r="K1082" i="24"/>
  <c r="J1082" i="24"/>
  <c r="M1081" i="24"/>
  <c r="K1081" i="24"/>
  <c r="J1081" i="24"/>
  <c r="M1080" i="24"/>
  <c r="K1080" i="24"/>
  <c r="J1080" i="24"/>
  <c r="M1079" i="24"/>
  <c r="K1079" i="24"/>
  <c r="J1079" i="24"/>
  <c r="A1077" i="24"/>
  <c r="A1076" i="24"/>
  <c r="A1075" i="24"/>
  <c r="A1074" i="24"/>
  <c r="A1073" i="24"/>
  <c r="A1072" i="24"/>
  <c r="A1071" i="24"/>
  <c r="A1070" i="24"/>
  <c r="A1069" i="24"/>
  <c r="A1068" i="24"/>
  <c r="A1067" i="24"/>
  <c r="L1064" i="24"/>
  <c r="I1064" i="24"/>
  <c r="M1063" i="24"/>
  <c r="K1063" i="24"/>
  <c r="J1063" i="24"/>
  <c r="M1062" i="24"/>
  <c r="K1062" i="24"/>
  <c r="J1062" i="24"/>
  <c r="M1061" i="24"/>
  <c r="K1061" i="24"/>
  <c r="J1061" i="24"/>
  <c r="M1060" i="24"/>
  <c r="K1060" i="24"/>
  <c r="J1060" i="24"/>
  <c r="M1059" i="24"/>
  <c r="K1059" i="24"/>
  <c r="J1059" i="24"/>
  <c r="M1058" i="24"/>
  <c r="K1058" i="24"/>
  <c r="J1058" i="24"/>
  <c r="M1057" i="24"/>
  <c r="K1057" i="24"/>
  <c r="J1057" i="24"/>
  <c r="M1056" i="24"/>
  <c r="K1056" i="24"/>
  <c r="J1056" i="24"/>
  <c r="M1055" i="24"/>
  <c r="K1055" i="24"/>
  <c r="J1055" i="24"/>
  <c r="M1054" i="24"/>
  <c r="K1054" i="24"/>
  <c r="J1054" i="24"/>
  <c r="M1053" i="24"/>
  <c r="K1053" i="24"/>
  <c r="J1053" i="24"/>
  <c r="A1051" i="24"/>
  <c r="A1050" i="24"/>
  <c r="A1049" i="24"/>
  <c r="A1048" i="24"/>
  <c r="A1047" i="24"/>
  <c r="L1044" i="24"/>
  <c r="I1044" i="24"/>
  <c r="M1043" i="24"/>
  <c r="K1043" i="24"/>
  <c r="J1043" i="24"/>
  <c r="M1042" i="24"/>
  <c r="K1042" i="24"/>
  <c r="J1042" i="24"/>
  <c r="M1041" i="24"/>
  <c r="K1041" i="24"/>
  <c r="J1041" i="24"/>
  <c r="M1040" i="24"/>
  <c r="K1040" i="24"/>
  <c r="J1040" i="24"/>
  <c r="M1039" i="24"/>
  <c r="K1039" i="24"/>
  <c r="J1039" i="24"/>
  <c r="A1037" i="24"/>
  <c r="A1036" i="24"/>
  <c r="A1035" i="24"/>
  <c r="A1034" i="24"/>
  <c r="A1033" i="24"/>
  <c r="A1032" i="24"/>
  <c r="A1031" i="24"/>
  <c r="L1028" i="24"/>
  <c r="I1028" i="24"/>
  <c r="E1021" i="24" s="1"/>
  <c r="M1027" i="24"/>
  <c r="K1027" i="24"/>
  <c r="J1027" i="24"/>
  <c r="M1026" i="24"/>
  <c r="K1026" i="24"/>
  <c r="J1026" i="24"/>
  <c r="M1025" i="24"/>
  <c r="K1025" i="24"/>
  <c r="J1025" i="24"/>
  <c r="M1024" i="24"/>
  <c r="K1024" i="24"/>
  <c r="J1024" i="24"/>
  <c r="M1023" i="24"/>
  <c r="K1023" i="24"/>
  <c r="J1023" i="24"/>
  <c r="M1022" i="24"/>
  <c r="K1022" i="24"/>
  <c r="J1022" i="24"/>
  <c r="M1021" i="24"/>
  <c r="K1021" i="24"/>
  <c r="J1021" i="24"/>
  <c r="A1016" i="24"/>
  <c r="A1015" i="24"/>
  <c r="A1014" i="24"/>
  <c r="L1011" i="24"/>
  <c r="I1011" i="24"/>
  <c r="E1008" i="24" s="1"/>
  <c r="M1010" i="24"/>
  <c r="K1010" i="24"/>
  <c r="J1010" i="24"/>
  <c r="M1009" i="24"/>
  <c r="K1009" i="24"/>
  <c r="J1009" i="24"/>
  <c r="M1008" i="24"/>
  <c r="K1008" i="24"/>
  <c r="J1008" i="24"/>
  <c r="A1006" i="24"/>
  <c r="A1005" i="24"/>
  <c r="A1004" i="24"/>
  <c r="A1003" i="24"/>
  <c r="A1002" i="24"/>
  <c r="A1001" i="24"/>
  <c r="A1000" i="24"/>
  <c r="L997" i="24"/>
  <c r="I997" i="24"/>
  <c r="M996" i="24"/>
  <c r="K996" i="24"/>
  <c r="J996" i="24"/>
  <c r="M995" i="24"/>
  <c r="K995" i="24"/>
  <c r="J995" i="24"/>
  <c r="M994" i="24"/>
  <c r="K994" i="24"/>
  <c r="J994" i="24"/>
  <c r="M993" i="24"/>
  <c r="K993" i="24"/>
  <c r="J993" i="24"/>
  <c r="M992" i="24"/>
  <c r="K992" i="24"/>
  <c r="J992" i="24"/>
  <c r="M991" i="24"/>
  <c r="K991" i="24"/>
  <c r="J991" i="24"/>
  <c r="M990" i="24"/>
  <c r="K990" i="24"/>
  <c r="J990" i="24"/>
  <c r="A988" i="24"/>
  <c r="A987" i="24"/>
  <c r="A986" i="24"/>
  <c r="A985" i="24"/>
  <c r="A984" i="24"/>
  <c r="A983" i="24"/>
  <c r="A982" i="24"/>
  <c r="A981" i="24"/>
  <c r="A980" i="24"/>
  <c r="A979" i="24"/>
  <c r="A978" i="24"/>
  <c r="A977" i="24"/>
  <c r="A976" i="24"/>
  <c r="A975" i="24"/>
  <c r="A974" i="24"/>
  <c r="A973" i="24"/>
  <c r="A972" i="24"/>
  <c r="A971" i="24"/>
  <c r="A970" i="24"/>
  <c r="A969" i="24"/>
  <c r="L966" i="24"/>
  <c r="I966" i="24"/>
  <c r="E946" i="24" s="1"/>
  <c r="M965" i="24"/>
  <c r="K965" i="24"/>
  <c r="J965" i="24"/>
  <c r="M964" i="24"/>
  <c r="K964" i="24"/>
  <c r="J964" i="24"/>
  <c r="M963" i="24"/>
  <c r="K963" i="24"/>
  <c r="J963" i="24"/>
  <c r="M962" i="24"/>
  <c r="K962" i="24"/>
  <c r="J962" i="24"/>
  <c r="M961" i="24"/>
  <c r="K961" i="24"/>
  <c r="J961" i="24"/>
  <c r="M960" i="24"/>
  <c r="K960" i="24"/>
  <c r="J960" i="24"/>
  <c r="M959" i="24"/>
  <c r="K959" i="24"/>
  <c r="J959" i="24"/>
  <c r="M958" i="24"/>
  <c r="K958" i="24"/>
  <c r="J958" i="24"/>
  <c r="M957" i="24"/>
  <c r="K957" i="24"/>
  <c r="J957" i="24"/>
  <c r="M956" i="24"/>
  <c r="K956" i="24"/>
  <c r="J956" i="24"/>
  <c r="M955" i="24"/>
  <c r="K955" i="24"/>
  <c r="J955" i="24"/>
  <c r="M954" i="24"/>
  <c r="K954" i="24"/>
  <c r="J954" i="24"/>
  <c r="M953" i="24"/>
  <c r="K953" i="24"/>
  <c r="J953" i="24"/>
  <c r="M952" i="24"/>
  <c r="K952" i="24"/>
  <c r="J952" i="24"/>
  <c r="M951" i="24"/>
  <c r="K951" i="24"/>
  <c r="J951" i="24"/>
  <c r="M950" i="24"/>
  <c r="K950" i="24"/>
  <c r="J950" i="24"/>
  <c r="M949" i="24"/>
  <c r="K949" i="24"/>
  <c r="J949" i="24"/>
  <c r="M948" i="24"/>
  <c r="K948" i="24"/>
  <c r="J948" i="24"/>
  <c r="M947" i="24"/>
  <c r="K947" i="24"/>
  <c r="J947" i="24"/>
  <c r="M946" i="24"/>
  <c r="K946" i="24"/>
  <c r="J946" i="24"/>
  <c r="A944" i="24"/>
  <c r="A943" i="24"/>
  <c r="A942" i="24"/>
  <c r="A941" i="24"/>
  <c r="A940" i="24"/>
  <c r="A939" i="24"/>
  <c r="A938" i="24"/>
  <c r="A937" i="24"/>
  <c r="A936" i="24"/>
  <c r="A935" i="24"/>
  <c r="A934" i="24"/>
  <c r="A933" i="24"/>
  <c r="A932" i="24"/>
  <c r="A931" i="24"/>
  <c r="A930" i="24"/>
  <c r="A929" i="24"/>
  <c r="A928" i="24"/>
  <c r="A927" i="24"/>
  <c r="L924" i="24"/>
  <c r="I924" i="24"/>
  <c r="E906" i="24" s="1"/>
  <c r="M923" i="24"/>
  <c r="K923" i="24"/>
  <c r="J923" i="24"/>
  <c r="M922" i="24"/>
  <c r="K922" i="24"/>
  <c r="J922" i="24"/>
  <c r="M921" i="24"/>
  <c r="K921" i="24"/>
  <c r="J921" i="24"/>
  <c r="M920" i="24"/>
  <c r="K920" i="24"/>
  <c r="J920" i="24"/>
  <c r="M919" i="24"/>
  <c r="K919" i="24"/>
  <c r="J919" i="24"/>
  <c r="M918" i="24"/>
  <c r="K918" i="24"/>
  <c r="J918" i="24"/>
  <c r="M917" i="24"/>
  <c r="K917" i="24"/>
  <c r="J917" i="24"/>
  <c r="M916" i="24"/>
  <c r="K916" i="24"/>
  <c r="J916" i="24"/>
  <c r="M915" i="24"/>
  <c r="K915" i="24"/>
  <c r="J915" i="24"/>
  <c r="M914" i="24"/>
  <c r="K914" i="24"/>
  <c r="J914" i="24"/>
  <c r="M913" i="24"/>
  <c r="K913" i="24"/>
  <c r="J913" i="24"/>
  <c r="M912" i="24"/>
  <c r="K912" i="24"/>
  <c r="J912" i="24"/>
  <c r="M911" i="24"/>
  <c r="K911" i="24"/>
  <c r="J911" i="24"/>
  <c r="M910" i="24"/>
  <c r="K910" i="24"/>
  <c r="J910" i="24"/>
  <c r="M909" i="24"/>
  <c r="K909" i="24"/>
  <c r="J909" i="24"/>
  <c r="M908" i="24"/>
  <c r="K908" i="24"/>
  <c r="J908" i="24"/>
  <c r="M907" i="24"/>
  <c r="K907" i="24"/>
  <c r="J907" i="24"/>
  <c r="M906" i="24"/>
  <c r="K906" i="24"/>
  <c r="J906" i="24"/>
  <c r="A901" i="24"/>
  <c r="A900" i="24"/>
  <c r="A899" i="24"/>
  <c r="A898" i="24"/>
  <c r="A897" i="24"/>
  <c r="L894" i="24"/>
  <c r="I894" i="24"/>
  <c r="E889" i="24" s="1"/>
  <c r="M893" i="24"/>
  <c r="K893" i="24"/>
  <c r="J893" i="24"/>
  <c r="M892" i="24"/>
  <c r="K892" i="24"/>
  <c r="J892" i="24"/>
  <c r="M891" i="24"/>
  <c r="K891" i="24"/>
  <c r="J891" i="24"/>
  <c r="M890" i="24"/>
  <c r="K890" i="24"/>
  <c r="J890" i="24"/>
  <c r="M889" i="24"/>
  <c r="K889" i="24"/>
  <c r="J889" i="24"/>
  <c r="A887" i="24"/>
  <c r="A886" i="24"/>
  <c r="A885" i="24"/>
  <c r="A884" i="24"/>
  <c r="A883" i="24"/>
  <c r="L880" i="24"/>
  <c r="I880" i="24"/>
  <c r="M879" i="24"/>
  <c r="K879" i="24"/>
  <c r="J879" i="24"/>
  <c r="M878" i="24"/>
  <c r="K878" i="24"/>
  <c r="J878" i="24"/>
  <c r="M877" i="24"/>
  <c r="K877" i="24"/>
  <c r="J877" i="24"/>
  <c r="M876" i="24"/>
  <c r="K876" i="24"/>
  <c r="J876" i="24"/>
  <c r="M875" i="24"/>
  <c r="K875" i="24"/>
  <c r="J875" i="24"/>
  <c r="A873" i="24"/>
  <c r="A872" i="24"/>
  <c r="A871" i="24"/>
  <c r="A870" i="24"/>
  <c r="A869" i="24"/>
  <c r="A868" i="24"/>
  <c r="A867" i="24"/>
  <c r="A866" i="24"/>
  <c r="A865" i="24"/>
  <c r="L862" i="24"/>
  <c r="I862" i="24"/>
  <c r="M861" i="24"/>
  <c r="K861" i="24"/>
  <c r="J861" i="24"/>
  <c r="M860" i="24"/>
  <c r="K860" i="24"/>
  <c r="J860" i="24"/>
  <c r="M859" i="24"/>
  <c r="K859" i="24"/>
  <c r="J859" i="24"/>
  <c r="M858" i="24"/>
  <c r="K858" i="24"/>
  <c r="J858" i="24"/>
  <c r="M857" i="24"/>
  <c r="K857" i="24"/>
  <c r="J857" i="24"/>
  <c r="M856" i="24"/>
  <c r="K856" i="24"/>
  <c r="J856" i="24"/>
  <c r="M855" i="24"/>
  <c r="K855" i="24"/>
  <c r="J855" i="24"/>
  <c r="M854" i="24"/>
  <c r="K854" i="24"/>
  <c r="J854" i="24"/>
  <c r="M853" i="24"/>
  <c r="K853" i="24"/>
  <c r="J853" i="24"/>
  <c r="A851" i="24"/>
  <c r="A850" i="24"/>
  <c r="A849" i="24"/>
  <c r="A848" i="24"/>
  <c r="A847" i="24"/>
  <c r="A846" i="24"/>
  <c r="L843" i="24"/>
  <c r="I843" i="24"/>
  <c r="M842" i="24"/>
  <c r="K842" i="24"/>
  <c r="J842" i="24"/>
  <c r="M841" i="24"/>
  <c r="K841" i="24"/>
  <c r="J841" i="24"/>
  <c r="M840" i="24"/>
  <c r="K840" i="24"/>
  <c r="J840" i="24"/>
  <c r="M839" i="24"/>
  <c r="K839" i="24"/>
  <c r="J839" i="24"/>
  <c r="M838" i="24"/>
  <c r="K838" i="24"/>
  <c r="J838" i="24"/>
  <c r="M837" i="24"/>
  <c r="K837" i="24"/>
  <c r="J837" i="24"/>
  <c r="A835" i="24"/>
  <c r="A834" i="24"/>
  <c r="A833" i="24"/>
  <c r="A832" i="24"/>
  <c r="L829" i="24"/>
  <c r="I829" i="24"/>
  <c r="E825" i="24" s="1"/>
  <c r="M828" i="24"/>
  <c r="K828" i="24"/>
  <c r="J828" i="24"/>
  <c r="M827" i="24"/>
  <c r="K827" i="24"/>
  <c r="J827" i="24"/>
  <c r="M826" i="24"/>
  <c r="K826" i="24"/>
  <c r="J826" i="24"/>
  <c r="M825" i="24"/>
  <c r="K825" i="24"/>
  <c r="J825" i="24"/>
  <c r="A820" i="24"/>
  <c r="A819" i="24"/>
  <c r="A818" i="24"/>
  <c r="A817" i="24"/>
  <c r="L814" i="24"/>
  <c r="I814" i="24"/>
  <c r="M813" i="24"/>
  <c r="K813" i="24"/>
  <c r="J813" i="24"/>
  <c r="M812" i="24"/>
  <c r="K812" i="24"/>
  <c r="J812" i="24"/>
  <c r="M811" i="24"/>
  <c r="K811" i="24"/>
  <c r="J811" i="24"/>
  <c r="M810" i="24"/>
  <c r="K810" i="24"/>
  <c r="J810" i="24"/>
  <c r="A808" i="24"/>
  <c r="A807" i="24"/>
  <c r="A806" i="24"/>
  <c r="A805" i="24"/>
  <c r="A804" i="24"/>
  <c r="A803" i="24"/>
  <c r="A802" i="24"/>
  <c r="A801" i="24"/>
  <c r="L798" i="24"/>
  <c r="I798" i="24"/>
  <c r="E790" i="24" s="1"/>
  <c r="M797" i="24"/>
  <c r="K797" i="24"/>
  <c r="J797" i="24"/>
  <c r="M796" i="24"/>
  <c r="K796" i="24"/>
  <c r="J796" i="24"/>
  <c r="M795" i="24"/>
  <c r="K795" i="24"/>
  <c r="J795" i="24"/>
  <c r="M794" i="24"/>
  <c r="K794" i="24"/>
  <c r="J794" i="24"/>
  <c r="M793" i="24"/>
  <c r="K793" i="24"/>
  <c r="J793" i="24"/>
  <c r="M792" i="24"/>
  <c r="K792" i="24"/>
  <c r="J792" i="24"/>
  <c r="M791" i="24"/>
  <c r="K791" i="24"/>
  <c r="J791" i="24"/>
  <c r="M790" i="24"/>
  <c r="K790" i="24"/>
  <c r="J790" i="24"/>
  <c r="A788" i="24"/>
  <c r="A787" i="24"/>
  <c r="A786" i="24"/>
  <c r="L783" i="24"/>
  <c r="I783" i="24"/>
  <c r="M782" i="24"/>
  <c r="K782" i="24"/>
  <c r="J782" i="24"/>
  <c r="M781" i="24"/>
  <c r="K781" i="24"/>
  <c r="J781" i="24"/>
  <c r="M780" i="24"/>
  <c r="K780" i="24"/>
  <c r="J780" i="24"/>
  <c r="A778" i="24"/>
  <c r="A777" i="24"/>
  <c r="A776" i="24"/>
  <c r="A775" i="24"/>
  <c r="A774" i="24"/>
  <c r="A773" i="24"/>
  <c r="A772" i="24"/>
  <c r="L769" i="24"/>
  <c r="I769" i="24"/>
  <c r="E762" i="24" s="1"/>
  <c r="M768" i="24"/>
  <c r="K768" i="24"/>
  <c r="J768" i="24"/>
  <c r="M767" i="24"/>
  <c r="K767" i="24"/>
  <c r="J767" i="24"/>
  <c r="M766" i="24"/>
  <c r="K766" i="24"/>
  <c r="J766" i="24"/>
  <c r="M765" i="24"/>
  <c r="K765" i="24"/>
  <c r="J765" i="24"/>
  <c r="M764" i="24"/>
  <c r="K764" i="24"/>
  <c r="J764" i="24"/>
  <c r="M763" i="24"/>
  <c r="K763" i="24"/>
  <c r="J763" i="24"/>
  <c r="M762" i="24"/>
  <c r="K762" i="24"/>
  <c r="J762" i="24"/>
  <c r="A760" i="24"/>
  <c r="A759" i="24"/>
  <c r="A758" i="24"/>
  <c r="A757" i="24"/>
  <c r="A756" i="24"/>
  <c r="A755" i="24"/>
  <c r="L752" i="24"/>
  <c r="I752" i="24"/>
  <c r="E746" i="24" s="1"/>
  <c r="M751" i="24"/>
  <c r="K751" i="24"/>
  <c r="J751" i="24"/>
  <c r="M750" i="24"/>
  <c r="K750" i="24"/>
  <c r="J750" i="24"/>
  <c r="M749" i="24"/>
  <c r="K749" i="24"/>
  <c r="J749" i="24"/>
  <c r="M748" i="24"/>
  <c r="K748" i="24"/>
  <c r="J748" i="24"/>
  <c r="M747" i="24"/>
  <c r="K747" i="24"/>
  <c r="J747" i="24"/>
  <c r="M746" i="24"/>
  <c r="K746" i="24"/>
  <c r="J746" i="24"/>
  <c r="A744" i="24"/>
  <c r="A743" i="24"/>
  <c r="A742" i="24"/>
  <c r="A741" i="24"/>
  <c r="A740" i="24"/>
  <c r="A739" i="24"/>
  <c r="A738" i="24"/>
  <c r="A737" i="24"/>
  <c r="A736" i="24"/>
  <c r="A735" i="24"/>
  <c r="A734" i="24"/>
  <c r="A733" i="24"/>
  <c r="A732" i="24"/>
  <c r="L729" i="24"/>
  <c r="I729" i="24"/>
  <c r="E716" i="24" s="1"/>
  <c r="M728" i="24"/>
  <c r="K728" i="24"/>
  <c r="J728" i="24"/>
  <c r="M727" i="24"/>
  <c r="K727" i="24"/>
  <c r="J727" i="24"/>
  <c r="M726" i="24"/>
  <c r="K726" i="24"/>
  <c r="J726" i="24"/>
  <c r="M725" i="24"/>
  <c r="K725" i="24"/>
  <c r="J725" i="24"/>
  <c r="M724" i="24"/>
  <c r="K724" i="24"/>
  <c r="J724" i="24"/>
  <c r="M723" i="24"/>
  <c r="K723" i="24"/>
  <c r="J723" i="24"/>
  <c r="M722" i="24"/>
  <c r="K722" i="24"/>
  <c r="J722" i="24"/>
  <c r="M721" i="24"/>
  <c r="K721" i="24"/>
  <c r="J721" i="24"/>
  <c r="M720" i="24"/>
  <c r="K720" i="24"/>
  <c r="J720" i="24"/>
  <c r="M719" i="24"/>
  <c r="K719" i="24"/>
  <c r="J719" i="24"/>
  <c r="M718" i="24"/>
  <c r="K718" i="24"/>
  <c r="J718" i="24"/>
  <c r="M717" i="24"/>
  <c r="K717" i="24"/>
  <c r="J717" i="24"/>
  <c r="M716" i="24"/>
  <c r="K716" i="24"/>
  <c r="J716" i="24"/>
  <c r="A711" i="24"/>
  <c r="A710" i="24"/>
  <c r="A709" i="24"/>
  <c r="L706" i="24"/>
  <c r="I706" i="24"/>
  <c r="E703" i="24" s="1"/>
  <c r="M705" i="24"/>
  <c r="K705" i="24"/>
  <c r="J705" i="24"/>
  <c r="M704" i="24"/>
  <c r="K704" i="24"/>
  <c r="J704" i="24"/>
  <c r="M703" i="24"/>
  <c r="K703" i="24"/>
  <c r="J703" i="24"/>
  <c r="A701" i="24"/>
  <c r="A700" i="24"/>
  <c r="A699" i="24"/>
  <c r="L696" i="24"/>
  <c r="I696" i="24"/>
  <c r="M695" i="24"/>
  <c r="K695" i="24"/>
  <c r="J695" i="24"/>
  <c r="M694" i="24"/>
  <c r="K694" i="24"/>
  <c r="J694" i="24"/>
  <c r="M693" i="24"/>
  <c r="K693" i="24"/>
  <c r="J693" i="24"/>
  <c r="A691" i="24"/>
  <c r="A690" i="24"/>
  <c r="A689" i="24"/>
  <c r="A688" i="24"/>
  <c r="A687" i="24"/>
  <c r="A686" i="24"/>
  <c r="A685" i="24"/>
  <c r="L682" i="24"/>
  <c r="I682" i="24"/>
  <c r="E675" i="24" s="1"/>
  <c r="M681" i="24"/>
  <c r="K681" i="24"/>
  <c r="J681" i="24"/>
  <c r="M680" i="24"/>
  <c r="K680" i="24"/>
  <c r="J680" i="24"/>
  <c r="M679" i="24"/>
  <c r="K679" i="24"/>
  <c r="J679" i="24"/>
  <c r="M678" i="24"/>
  <c r="K678" i="24"/>
  <c r="J678" i="24"/>
  <c r="M677" i="24"/>
  <c r="K677" i="24"/>
  <c r="J677" i="24"/>
  <c r="M676" i="24"/>
  <c r="K676" i="24"/>
  <c r="J676" i="24"/>
  <c r="M675" i="24"/>
  <c r="K675" i="24"/>
  <c r="J675" i="24"/>
  <c r="A673" i="24"/>
  <c r="A672" i="24"/>
  <c r="A671" i="24"/>
  <c r="A670" i="24"/>
  <c r="A669" i="24"/>
  <c r="L666" i="24"/>
  <c r="I666" i="24"/>
  <c r="E661" i="24" s="1"/>
  <c r="M665" i="24"/>
  <c r="K665" i="24"/>
  <c r="J665" i="24"/>
  <c r="M664" i="24"/>
  <c r="K664" i="24"/>
  <c r="J664" i="24"/>
  <c r="M663" i="24"/>
  <c r="K663" i="24"/>
  <c r="J663" i="24"/>
  <c r="M662" i="24"/>
  <c r="K662" i="24"/>
  <c r="J662" i="24"/>
  <c r="M661" i="24"/>
  <c r="K661" i="24"/>
  <c r="J661" i="24"/>
  <c r="A656" i="24"/>
  <c r="A654" i="24"/>
  <c r="A653" i="24"/>
  <c r="A652" i="24"/>
  <c r="A651" i="24"/>
  <c r="A650" i="24"/>
  <c r="A649" i="24"/>
  <c r="L646" i="24"/>
  <c r="I646" i="24"/>
  <c r="M645" i="24"/>
  <c r="K645" i="24"/>
  <c r="J645" i="24"/>
  <c r="M644" i="24"/>
  <c r="K644" i="24"/>
  <c r="J644" i="24"/>
  <c r="M643" i="24"/>
  <c r="K643" i="24"/>
  <c r="J643" i="24"/>
  <c r="M642" i="24"/>
  <c r="K642" i="24"/>
  <c r="J642" i="24"/>
  <c r="M641" i="24"/>
  <c r="K641" i="24"/>
  <c r="J641" i="24"/>
  <c r="M640" i="24"/>
  <c r="K640" i="24"/>
  <c r="J640" i="24"/>
  <c r="M639" i="24"/>
  <c r="K639" i="24"/>
  <c r="J639" i="24"/>
  <c r="M638" i="24"/>
  <c r="K638" i="24"/>
  <c r="J638" i="24"/>
  <c r="E638" i="24"/>
  <c r="A636" i="24"/>
  <c r="A635" i="24"/>
  <c r="A634" i="24"/>
  <c r="A633" i="24"/>
  <c r="A632" i="24"/>
  <c r="L629" i="24"/>
  <c r="I629" i="24"/>
  <c r="E624" i="24" s="1"/>
  <c r="M628" i="24"/>
  <c r="K628" i="24"/>
  <c r="J628" i="24"/>
  <c r="M627" i="24"/>
  <c r="K627" i="24"/>
  <c r="J627" i="24"/>
  <c r="M626" i="24"/>
  <c r="K626" i="24"/>
  <c r="J626" i="24"/>
  <c r="M625" i="24"/>
  <c r="K625" i="24"/>
  <c r="J625" i="24"/>
  <c r="M624" i="24"/>
  <c r="K624" i="24"/>
  <c r="J624" i="24"/>
  <c r="A622" i="24"/>
  <c r="A621" i="24"/>
  <c r="A620" i="24"/>
  <c r="A619" i="24"/>
  <c r="A618" i="24"/>
  <c r="A617" i="24"/>
  <c r="A616" i="24"/>
  <c r="A615" i="24"/>
  <c r="A614" i="24"/>
  <c r="A613" i="24"/>
  <c r="A612" i="24"/>
  <c r="A611" i="24"/>
  <c r="A610" i="24"/>
  <c r="A609" i="24"/>
  <c r="L606" i="24"/>
  <c r="I606" i="24"/>
  <c r="M605" i="24"/>
  <c r="K605" i="24"/>
  <c r="J605" i="24"/>
  <c r="M604" i="24"/>
  <c r="K604" i="24"/>
  <c r="J604" i="24"/>
  <c r="M603" i="24"/>
  <c r="K603" i="24"/>
  <c r="J603" i="24"/>
  <c r="M602" i="24"/>
  <c r="K602" i="24"/>
  <c r="J602" i="24"/>
  <c r="M601" i="24"/>
  <c r="K601" i="24"/>
  <c r="J601" i="24"/>
  <c r="M600" i="24"/>
  <c r="K600" i="24"/>
  <c r="J600" i="24"/>
  <c r="M599" i="24"/>
  <c r="K599" i="24"/>
  <c r="J599" i="24"/>
  <c r="M598" i="24"/>
  <c r="K598" i="24"/>
  <c r="J598" i="24"/>
  <c r="M597" i="24"/>
  <c r="K597" i="24"/>
  <c r="J597" i="24"/>
  <c r="M596" i="24"/>
  <c r="K596" i="24"/>
  <c r="J596" i="24"/>
  <c r="M595" i="24"/>
  <c r="K595" i="24"/>
  <c r="J595" i="24"/>
  <c r="M594" i="24"/>
  <c r="K594" i="24"/>
  <c r="J594" i="24"/>
  <c r="M593" i="24"/>
  <c r="K593" i="24"/>
  <c r="J593" i="24"/>
  <c r="M592" i="24"/>
  <c r="K592" i="24"/>
  <c r="J592" i="24"/>
  <c r="A587" i="24"/>
  <c r="A586" i="24"/>
  <c r="A585" i="24"/>
  <c r="A584" i="24"/>
  <c r="L581" i="24"/>
  <c r="I581" i="24"/>
  <c r="M580" i="24"/>
  <c r="K580" i="24"/>
  <c r="J580" i="24"/>
  <c r="M579" i="24"/>
  <c r="K579" i="24"/>
  <c r="J579" i="24"/>
  <c r="M578" i="24"/>
  <c r="K578" i="24"/>
  <c r="J578" i="24"/>
  <c r="M577" i="24"/>
  <c r="K577" i="24"/>
  <c r="J577" i="24"/>
  <c r="A575" i="24"/>
  <c r="A574" i="24"/>
  <c r="A573" i="24"/>
  <c r="A572" i="24"/>
  <c r="A571" i="24"/>
  <c r="A570" i="24"/>
  <c r="A569" i="24"/>
  <c r="A568" i="24"/>
  <c r="A567" i="24"/>
  <c r="A566" i="24"/>
  <c r="A565" i="24"/>
  <c r="A564" i="24"/>
  <c r="A563" i="24"/>
  <c r="L560" i="24"/>
  <c r="I560" i="24"/>
  <c r="E547" i="24" s="1"/>
  <c r="M559" i="24"/>
  <c r="K559" i="24"/>
  <c r="J559" i="24"/>
  <c r="M558" i="24"/>
  <c r="K558" i="24"/>
  <c r="J558" i="24"/>
  <c r="M557" i="24"/>
  <c r="K557" i="24"/>
  <c r="J557" i="24"/>
  <c r="M556" i="24"/>
  <c r="K556" i="24"/>
  <c r="J556" i="24"/>
  <c r="M555" i="24"/>
  <c r="K555" i="24"/>
  <c r="J555" i="24"/>
  <c r="M554" i="24"/>
  <c r="K554" i="24"/>
  <c r="J554" i="24"/>
  <c r="M553" i="24"/>
  <c r="K553" i="24"/>
  <c r="J553" i="24"/>
  <c r="M552" i="24"/>
  <c r="K552" i="24"/>
  <c r="J552" i="24"/>
  <c r="M551" i="24"/>
  <c r="K551" i="24"/>
  <c r="J551" i="24"/>
  <c r="M550" i="24"/>
  <c r="K550" i="24"/>
  <c r="J550" i="24"/>
  <c r="M549" i="24"/>
  <c r="K549" i="24"/>
  <c r="J549" i="24"/>
  <c r="M548" i="24"/>
  <c r="K548" i="24"/>
  <c r="J548" i="24"/>
  <c r="M547" i="24"/>
  <c r="K547" i="24"/>
  <c r="J547" i="24"/>
  <c r="A542" i="24"/>
  <c r="A541" i="24"/>
  <c r="A540" i="24"/>
  <c r="A539" i="24"/>
  <c r="A538" i="24"/>
  <c r="L535" i="24"/>
  <c r="I535" i="24"/>
  <c r="M534" i="24"/>
  <c r="K534" i="24"/>
  <c r="J534" i="24"/>
  <c r="M533" i="24"/>
  <c r="K533" i="24"/>
  <c r="J533" i="24"/>
  <c r="M532" i="24"/>
  <c r="K532" i="24"/>
  <c r="J532" i="24"/>
  <c r="M531" i="24"/>
  <c r="K531" i="24"/>
  <c r="J531" i="24"/>
  <c r="M530" i="24"/>
  <c r="K530" i="24"/>
  <c r="J530" i="24"/>
  <c r="A528" i="24"/>
  <c r="A527" i="24"/>
  <c r="A526" i="24"/>
  <c r="A525" i="24"/>
  <c r="A524" i="24"/>
  <c r="A523" i="24"/>
  <c r="A522" i="24"/>
  <c r="A521" i="24"/>
  <c r="A520" i="24"/>
  <c r="A519" i="24"/>
  <c r="A518" i="24"/>
  <c r="A517" i="24"/>
  <c r="A516" i="24"/>
  <c r="A515" i="24"/>
  <c r="A514" i="24"/>
  <c r="A513" i="24"/>
  <c r="A512" i="24"/>
  <c r="A511" i="24"/>
  <c r="A510" i="24"/>
  <c r="A509" i="24"/>
  <c r="A508" i="24"/>
  <c r="L505" i="24"/>
  <c r="I505" i="24"/>
  <c r="M504" i="24"/>
  <c r="K504" i="24"/>
  <c r="J504" i="24"/>
  <c r="M503" i="24"/>
  <c r="K503" i="24"/>
  <c r="J503" i="24"/>
  <c r="M502" i="24"/>
  <c r="K502" i="24"/>
  <c r="J502" i="24"/>
  <c r="M501" i="24"/>
  <c r="K501" i="24"/>
  <c r="J501" i="24"/>
  <c r="M500" i="24"/>
  <c r="K500" i="24"/>
  <c r="J500" i="24"/>
  <c r="M499" i="24"/>
  <c r="K499" i="24"/>
  <c r="J499" i="24"/>
  <c r="M498" i="24"/>
  <c r="K498" i="24"/>
  <c r="J498" i="24"/>
  <c r="M497" i="24"/>
  <c r="K497" i="24"/>
  <c r="J497" i="24"/>
  <c r="M496" i="24"/>
  <c r="K496" i="24"/>
  <c r="J496" i="24"/>
  <c r="M495" i="24"/>
  <c r="K495" i="24"/>
  <c r="J495" i="24"/>
  <c r="M494" i="24"/>
  <c r="K494" i="24"/>
  <c r="J494" i="24"/>
  <c r="M493" i="24"/>
  <c r="K493" i="24"/>
  <c r="J493" i="24"/>
  <c r="M492" i="24"/>
  <c r="K492" i="24"/>
  <c r="J492" i="24"/>
  <c r="M491" i="24"/>
  <c r="K491" i="24"/>
  <c r="J491" i="24"/>
  <c r="M490" i="24"/>
  <c r="K490" i="24"/>
  <c r="J490" i="24"/>
  <c r="M489" i="24"/>
  <c r="K489" i="24"/>
  <c r="J489" i="24"/>
  <c r="M488" i="24"/>
  <c r="K488" i="24"/>
  <c r="J488" i="24"/>
  <c r="M487" i="24"/>
  <c r="K487" i="24"/>
  <c r="J487" i="24"/>
  <c r="M486" i="24"/>
  <c r="K486" i="24"/>
  <c r="J486" i="24"/>
  <c r="M485" i="24"/>
  <c r="K485" i="24"/>
  <c r="J485" i="24"/>
  <c r="M484" i="24"/>
  <c r="K484" i="24"/>
  <c r="J484" i="24"/>
  <c r="A482" i="24"/>
  <c r="A481" i="24"/>
  <c r="A480" i="24"/>
  <c r="A479" i="24"/>
  <c r="A478" i="24"/>
  <c r="A477" i="24"/>
  <c r="A476" i="24"/>
  <c r="A475" i="24"/>
  <c r="A474" i="24"/>
  <c r="A473" i="24"/>
  <c r="A472" i="24"/>
  <c r="A471" i="24"/>
  <c r="A470" i="24"/>
  <c r="A469" i="24"/>
  <c r="A468" i="24"/>
  <c r="A467" i="24"/>
  <c r="A466" i="24"/>
  <c r="L463" i="24"/>
  <c r="I463" i="24"/>
  <c r="E446" i="24" s="1"/>
  <c r="M462" i="24"/>
  <c r="K462" i="24"/>
  <c r="J462" i="24"/>
  <c r="M461" i="24"/>
  <c r="K461" i="24"/>
  <c r="J461" i="24"/>
  <c r="M460" i="24"/>
  <c r="K460" i="24"/>
  <c r="J460" i="24"/>
  <c r="M459" i="24"/>
  <c r="K459" i="24"/>
  <c r="J459" i="24"/>
  <c r="M458" i="24"/>
  <c r="K458" i="24"/>
  <c r="J458" i="24"/>
  <c r="M457" i="24"/>
  <c r="K457" i="24"/>
  <c r="J457" i="24"/>
  <c r="M456" i="24"/>
  <c r="K456" i="24"/>
  <c r="J456" i="24"/>
  <c r="M455" i="24"/>
  <c r="K455" i="24"/>
  <c r="J455" i="24"/>
  <c r="M454" i="24"/>
  <c r="K454" i="24"/>
  <c r="J454" i="24"/>
  <c r="M453" i="24"/>
  <c r="K453" i="24"/>
  <c r="J453" i="24"/>
  <c r="M452" i="24"/>
  <c r="K452" i="24"/>
  <c r="J452" i="24"/>
  <c r="M451" i="24"/>
  <c r="K451" i="24"/>
  <c r="J451" i="24"/>
  <c r="M450" i="24"/>
  <c r="K450" i="24"/>
  <c r="J450" i="24"/>
  <c r="M449" i="24"/>
  <c r="K449" i="24"/>
  <c r="J449" i="24"/>
  <c r="M448" i="24"/>
  <c r="K448" i="24"/>
  <c r="J448" i="24"/>
  <c r="M447" i="24"/>
  <c r="K447" i="24"/>
  <c r="J447" i="24"/>
  <c r="M446" i="24"/>
  <c r="K446" i="24"/>
  <c r="J446" i="24"/>
  <c r="A444" i="24"/>
  <c r="A443" i="24"/>
  <c r="A442" i="24"/>
  <c r="A441" i="24"/>
  <c r="A440" i="24"/>
  <c r="A439" i="24"/>
  <c r="A438" i="24"/>
  <c r="L435" i="24"/>
  <c r="I435" i="24"/>
  <c r="E428" i="24" s="1"/>
  <c r="M434" i="24"/>
  <c r="K434" i="24"/>
  <c r="J434" i="24"/>
  <c r="M433" i="24"/>
  <c r="K433" i="24"/>
  <c r="J433" i="24"/>
  <c r="M432" i="24"/>
  <c r="K432" i="24"/>
  <c r="J432" i="24"/>
  <c r="M431" i="24"/>
  <c r="K431" i="24"/>
  <c r="J431" i="24"/>
  <c r="M430" i="24"/>
  <c r="K430" i="24"/>
  <c r="J430" i="24"/>
  <c r="M429" i="24"/>
  <c r="K429" i="24"/>
  <c r="J429" i="24"/>
  <c r="M428" i="24"/>
  <c r="K428" i="24"/>
  <c r="J428" i="24"/>
  <c r="E105" i="24"/>
  <c r="E104" i="24"/>
  <c r="B104" i="24"/>
  <c r="A104" i="24"/>
  <c r="E103" i="24"/>
  <c r="B103" i="24"/>
  <c r="A103" i="24"/>
  <c r="E102" i="24"/>
  <c r="B102" i="24"/>
  <c r="A102" i="24"/>
  <c r="E101" i="24"/>
  <c r="B101" i="24"/>
  <c r="A101" i="24"/>
  <c r="E100" i="24"/>
  <c r="B100" i="24"/>
  <c r="A100" i="24"/>
  <c r="E99" i="24"/>
  <c r="B99" i="24"/>
  <c r="A99" i="24"/>
  <c r="E98" i="24"/>
  <c r="B98" i="24"/>
  <c r="A98" i="24"/>
  <c r="E97" i="24"/>
  <c r="B97" i="24"/>
  <c r="A97" i="24"/>
  <c r="E96" i="24"/>
  <c r="B96" i="24"/>
  <c r="A96" i="24"/>
  <c r="E95" i="24"/>
  <c r="B95" i="24"/>
  <c r="A95" i="24"/>
  <c r="E94" i="24"/>
  <c r="B94" i="24"/>
  <c r="A94" i="24"/>
  <c r="E90" i="24"/>
  <c r="E89" i="24"/>
  <c r="B89" i="24"/>
  <c r="A89" i="24"/>
  <c r="E88" i="24"/>
  <c r="B88" i="24"/>
  <c r="A88" i="24"/>
  <c r="E87" i="24"/>
  <c r="B87" i="24"/>
  <c r="A87" i="24"/>
  <c r="E86" i="24"/>
  <c r="B86" i="24"/>
  <c r="A86" i="24"/>
  <c r="E85" i="24"/>
  <c r="B85" i="24"/>
  <c r="A85" i="24"/>
  <c r="E84" i="24"/>
  <c r="B84" i="24"/>
  <c r="A84" i="24"/>
  <c r="E83" i="24"/>
  <c r="B83" i="24"/>
  <c r="A83" i="24"/>
  <c r="E82" i="24"/>
  <c r="B82" i="24"/>
  <c r="A82" i="24"/>
  <c r="E81" i="24"/>
  <c r="B81" i="24"/>
  <c r="A81" i="24"/>
  <c r="E80" i="24"/>
  <c r="B80" i="24"/>
  <c r="A80" i="24"/>
  <c r="E79" i="24"/>
  <c r="B79" i="24"/>
  <c r="A79" i="24"/>
  <c r="E75" i="24"/>
  <c r="E74" i="24"/>
  <c r="B74" i="24"/>
  <c r="A74" i="24"/>
  <c r="E73" i="24"/>
  <c r="B73" i="24"/>
  <c r="A73" i="24"/>
  <c r="E72" i="24"/>
  <c r="B72" i="24"/>
  <c r="A72" i="24"/>
  <c r="E71" i="24"/>
  <c r="B71" i="24"/>
  <c r="A71" i="24"/>
  <c r="E70" i="24"/>
  <c r="B70" i="24"/>
  <c r="A70" i="24"/>
  <c r="E69" i="24"/>
  <c r="B69" i="24"/>
  <c r="A69" i="24"/>
  <c r="E68" i="24"/>
  <c r="B68" i="24"/>
  <c r="A68" i="24"/>
  <c r="E67" i="24"/>
  <c r="B67" i="24"/>
  <c r="A67" i="24"/>
  <c r="E66" i="24"/>
  <c r="B66" i="24"/>
  <c r="A66" i="24"/>
  <c r="E65" i="24"/>
  <c r="B65" i="24"/>
  <c r="A65" i="24"/>
  <c r="E64" i="24"/>
  <c r="B64" i="24"/>
  <c r="A64" i="24"/>
  <c r="J1207" i="24" l="1"/>
  <c r="A75" i="24"/>
  <c r="B64" i="21"/>
  <c r="K814" i="24"/>
  <c r="K606" i="24"/>
  <c r="K997" i="24"/>
  <c r="K1064" i="24"/>
  <c r="K1277" i="24"/>
  <c r="M696" i="24"/>
  <c r="K843" i="24"/>
  <c r="E810" i="24"/>
  <c r="K894" i="24"/>
  <c r="J1173" i="24"/>
  <c r="J814" i="24"/>
  <c r="E837" i="24"/>
  <c r="M560" i="24"/>
  <c r="J783" i="24"/>
  <c r="J843" i="24"/>
  <c r="M1154" i="24"/>
  <c r="J560" i="24"/>
  <c r="I589" i="24"/>
  <c r="J11" i="24" s="1"/>
  <c r="H81" i="24" s="1"/>
  <c r="K1254" i="24"/>
  <c r="K1028" i="24"/>
  <c r="E592" i="24"/>
  <c r="K505" i="24"/>
  <c r="M1111" i="24"/>
  <c r="M17" i="24" s="1"/>
  <c r="M646" i="24"/>
  <c r="K629" i="24"/>
  <c r="J829" i="24"/>
  <c r="M1173" i="24"/>
  <c r="J505" i="24"/>
  <c r="J997" i="24"/>
  <c r="M798" i="24"/>
  <c r="J894" i="24"/>
  <c r="K966" i="24"/>
  <c r="K1154" i="24"/>
  <c r="M1194" i="24"/>
  <c r="J769" i="24"/>
  <c r="M1160" i="24"/>
  <c r="M18" i="24" s="1"/>
  <c r="M880" i="24"/>
  <c r="M1213" i="24"/>
  <c r="M19" i="24" s="1"/>
  <c r="I1213" i="24"/>
  <c r="J19" i="24" s="1"/>
  <c r="H74" i="24" s="1"/>
  <c r="J435" i="24"/>
  <c r="J1254" i="24"/>
  <c r="K696" i="24"/>
  <c r="M783" i="24"/>
  <c r="K706" i="24"/>
  <c r="J1028" i="24"/>
  <c r="K1093" i="24"/>
  <c r="M463" i="24"/>
  <c r="K769" i="24"/>
  <c r="K829" i="24"/>
  <c r="M843" i="24"/>
  <c r="M966" i="24"/>
  <c r="K1207" i="24"/>
  <c r="E1266" i="24"/>
  <c r="I1292" i="24"/>
  <c r="J20" i="24" s="1"/>
  <c r="E484" i="24"/>
  <c r="I903" i="24"/>
  <c r="J15" i="24" s="1"/>
  <c r="H100" i="24" s="1"/>
  <c r="J1011" i="24"/>
  <c r="K682" i="24"/>
  <c r="M829" i="24"/>
  <c r="M589" i="24"/>
  <c r="M11" i="24" s="1"/>
  <c r="J706" i="24"/>
  <c r="M822" i="24"/>
  <c r="M14" i="24" s="1"/>
  <c r="M862" i="24"/>
  <c r="J924" i="24"/>
  <c r="M1011" i="24"/>
  <c r="J1277" i="24"/>
  <c r="K798" i="24"/>
  <c r="M629" i="24"/>
  <c r="J646" i="24"/>
  <c r="K646" i="24"/>
  <c r="M666" i="24"/>
  <c r="J880" i="24"/>
  <c r="E1053" i="24"/>
  <c r="M1131" i="24"/>
  <c r="M1229" i="24"/>
  <c r="J1354" i="24"/>
  <c r="M1292" i="24"/>
  <c r="M20" i="24" s="1"/>
  <c r="M1254" i="24"/>
  <c r="M924" i="24"/>
  <c r="M505" i="24"/>
  <c r="J629" i="24"/>
  <c r="J666" i="24"/>
  <c r="J752" i="24"/>
  <c r="J1229" i="24"/>
  <c r="M535" i="24"/>
  <c r="K666" i="24"/>
  <c r="M1354" i="24"/>
  <c r="J535" i="24"/>
  <c r="K535" i="24"/>
  <c r="K560" i="24"/>
  <c r="M606" i="24"/>
  <c r="M658" i="24"/>
  <c r="M12" i="24" s="1"/>
  <c r="M682" i="24"/>
  <c r="J966" i="24"/>
  <c r="M997" i="24"/>
  <c r="M1028" i="24"/>
  <c r="M1207" i="24"/>
  <c r="J1458" i="24"/>
  <c r="I425" i="24"/>
  <c r="J9" i="24" s="1"/>
  <c r="H94" i="24" s="1"/>
  <c r="K1131" i="24"/>
  <c r="J1194" i="24"/>
  <c r="M435" i="24"/>
  <c r="J729" i="24"/>
  <c r="M1044" i="24"/>
  <c r="K1229" i="24"/>
  <c r="K1458" i="24"/>
  <c r="J1064" i="24"/>
  <c r="J1131" i="24"/>
  <c r="J581" i="24"/>
  <c r="J696" i="24"/>
  <c r="M706" i="24"/>
  <c r="K1044" i="24"/>
  <c r="M1093" i="24"/>
  <c r="K1173" i="24"/>
  <c r="M544" i="24"/>
  <c r="M10" i="24" s="1"/>
  <c r="M752" i="24"/>
  <c r="J682" i="24"/>
  <c r="J862" i="24"/>
  <c r="I822" i="24"/>
  <c r="J14" i="24" s="1"/>
  <c r="M894" i="24"/>
  <c r="M1064" i="24"/>
  <c r="J606" i="24"/>
  <c r="K783" i="24"/>
  <c r="E780" i="24"/>
  <c r="J463" i="24"/>
  <c r="M814" i="24"/>
  <c r="J1154" i="24"/>
  <c r="M1458" i="24"/>
  <c r="K463" i="24"/>
  <c r="M425" i="24"/>
  <c r="M9" i="24" s="1"/>
  <c r="E875" i="24"/>
  <c r="K880" i="24"/>
  <c r="K581" i="24"/>
  <c r="E577" i="24"/>
  <c r="I544" i="24"/>
  <c r="J10" i="24" s="1"/>
  <c r="M713" i="24"/>
  <c r="M13" i="24" s="1"/>
  <c r="M729" i="24"/>
  <c r="M769" i="24"/>
  <c r="J1044" i="24"/>
  <c r="J798" i="24"/>
  <c r="K1194" i="24"/>
  <c r="E1187" i="24"/>
  <c r="I1160" i="24"/>
  <c r="J18" i="24" s="1"/>
  <c r="I713" i="24"/>
  <c r="J13" i="24" s="1"/>
  <c r="K729" i="24"/>
  <c r="K924" i="24"/>
  <c r="M903" i="24"/>
  <c r="M15" i="24" s="1"/>
  <c r="M581" i="24"/>
  <c r="M1018" i="24"/>
  <c r="M16" i="24" s="1"/>
  <c r="J1093" i="24"/>
  <c r="M1277" i="24"/>
  <c r="E530" i="24"/>
  <c r="E853" i="24"/>
  <c r="I1018" i="24"/>
  <c r="J16" i="24" s="1"/>
  <c r="E1039" i="24"/>
  <c r="K435" i="24"/>
  <c r="A105" i="24"/>
  <c r="I658" i="24"/>
  <c r="J12" i="24" s="1"/>
  <c r="K862" i="24"/>
  <c r="K1011" i="24"/>
  <c r="I1111" i="24"/>
  <c r="J17" i="24" s="1"/>
  <c r="K1354" i="24"/>
  <c r="A90" i="24"/>
  <c r="K752" i="24"/>
  <c r="E693" i="24"/>
  <c r="E990" i="24"/>
  <c r="L20" i="24" l="1"/>
  <c r="K75" i="24"/>
  <c r="K105" i="24"/>
  <c r="M105" i="24" s="1"/>
  <c r="K90" i="24"/>
  <c r="M90" i="24" s="1"/>
  <c r="K98" i="24"/>
  <c r="M98" i="24" s="1"/>
  <c r="K83" i="24"/>
  <c r="L13" i="24"/>
  <c r="K68" i="24"/>
  <c r="K99" i="24"/>
  <c r="M99" i="24" s="1"/>
  <c r="K84" i="24"/>
  <c r="K69" i="24"/>
  <c r="L14" i="24"/>
  <c r="K74" i="24"/>
  <c r="K89" i="24"/>
  <c r="M89" i="24" s="1"/>
  <c r="L19" i="24"/>
  <c r="K104" i="24"/>
  <c r="M104" i="24" s="1"/>
  <c r="K97" i="24"/>
  <c r="M97" i="24" s="1"/>
  <c r="K82" i="24"/>
  <c r="L12" i="24"/>
  <c r="K67" i="24"/>
  <c r="K100" i="24"/>
  <c r="M100" i="24" s="1"/>
  <c r="K85" i="24"/>
  <c r="L15" i="24"/>
  <c r="K70" i="24"/>
  <c r="K101" i="24"/>
  <c r="M101" i="24" s="1"/>
  <c r="L16" i="24"/>
  <c r="K71" i="24"/>
  <c r="K86" i="24"/>
  <c r="K96" i="24"/>
  <c r="M96" i="24" s="1"/>
  <c r="K81" i="24"/>
  <c r="K66" i="24"/>
  <c r="M66" i="24" s="1"/>
  <c r="L11" i="24"/>
  <c r="K73" i="24"/>
  <c r="K88" i="24"/>
  <c r="M88" i="24" s="1"/>
  <c r="K103" i="24"/>
  <c r="M103" i="24" s="1"/>
  <c r="L18" i="24"/>
  <c r="K95" i="24"/>
  <c r="M95" i="24" s="1"/>
  <c r="L10" i="24"/>
  <c r="K65" i="24"/>
  <c r="M65" i="24" s="1"/>
  <c r="K80" i="24"/>
  <c r="K102" i="24"/>
  <c r="M102" i="24" s="1"/>
  <c r="L17" i="24"/>
  <c r="K87" i="24"/>
  <c r="K72" i="24"/>
  <c r="K79" i="24"/>
  <c r="K94" i="24"/>
  <c r="M94" i="24" s="1"/>
  <c r="L9" i="24"/>
  <c r="C9" i="24" s="1"/>
  <c r="K64" i="24"/>
  <c r="M64" i="24" s="1"/>
  <c r="H75" i="24"/>
  <c r="H105" i="24"/>
  <c r="H104" i="24"/>
  <c r="H79" i="24"/>
  <c r="H66" i="24"/>
  <c r="H96" i="24"/>
  <c r="H89" i="24"/>
  <c r="H70" i="24"/>
  <c r="H85" i="24"/>
  <c r="H64" i="24"/>
  <c r="H90" i="24"/>
  <c r="I23" i="24"/>
  <c r="H101" i="24"/>
  <c r="H71" i="24"/>
  <c r="H86" i="24"/>
  <c r="H68" i="24"/>
  <c r="H98" i="24"/>
  <c r="H83" i="24"/>
  <c r="H72" i="24"/>
  <c r="H87" i="24"/>
  <c r="H102" i="24"/>
  <c r="H103" i="24"/>
  <c r="H73" i="24"/>
  <c r="H88" i="24"/>
  <c r="H97" i="24"/>
  <c r="H67" i="24"/>
  <c r="H82" i="24"/>
  <c r="I21" i="24"/>
  <c r="I22" i="24" s="1"/>
  <c r="H95" i="24"/>
  <c r="H65" i="24"/>
  <c r="H80" i="24"/>
  <c r="H99" i="24"/>
  <c r="H69" i="24"/>
  <c r="H84" i="24"/>
  <c r="M72" i="24" l="1"/>
  <c r="M84" i="24"/>
  <c r="M87" i="24"/>
  <c r="M75" i="24"/>
  <c r="M83" i="24"/>
  <c r="M71" i="24"/>
  <c r="M85" i="24"/>
  <c r="M73" i="24"/>
  <c r="M70" i="24"/>
  <c r="M82" i="24"/>
  <c r="M86" i="24"/>
  <c r="M74" i="24"/>
  <c r="M69" i="24"/>
  <c r="M81" i="24"/>
  <c r="M80" i="24"/>
  <c r="M68" i="24"/>
  <c r="M67" i="24"/>
  <c r="M79" i="24"/>
  <c r="D18" i="24"/>
  <c r="C18" i="24"/>
  <c r="B18" i="24"/>
  <c r="D15" i="24"/>
  <c r="C15" i="24"/>
  <c r="B15" i="24"/>
  <c r="D14" i="24"/>
  <c r="C14" i="24"/>
  <c r="B14" i="24"/>
  <c r="B12" i="24"/>
  <c r="C12" i="24"/>
  <c r="D12" i="24"/>
  <c r="D11" i="24"/>
  <c r="B11" i="24"/>
  <c r="C11" i="24"/>
  <c r="C17" i="24"/>
  <c r="D17" i="24"/>
  <c r="B17" i="24"/>
  <c r="B9" i="24"/>
  <c r="D19" i="24"/>
  <c r="C19" i="24"/>
  <c r="B19" i="24"/>
  <c r="D13" i="24"/>
  <c r="B13" i="24"/>
  <c r="C13" i="24"/>
  <c r="D9" i="24"/>
  <c r="D10" i="24"/>
  <c r="B10" i="24"/>
  <c r="C10" i="24"/>
  <c r="B16" i="24"/>
  <c r="C16" i="24"/>
  <c r="D16" i="24"/>
  <c r="B20" i="24"/>
  <c r="D20" i="24"/>
  <c r="C20" i="24"/>
  <c r="I24" i="24"/>
  <c r="I25" i="24" l="1"/>
</calcChain>
</file>

<file path=xl/sharedStrings.xml><?xml version="1.0" encoding="utf-8"?>
<sst xmlns="http://schemas.openxmlformats.org/spreadsheetml/2006/main" count="1636" uniqueCount="1077">
  <si>
    <t>نمرۀ حاصله</t>
  </si>
  <si>
    <t>فیصدی نمرۀ حاصله</t>
  </si>
  <si>
    <t>نمرۀ شاخص</t>
  </si>
  <si>
    <t>ارزش به فیصدی</t>
  </si>
  <si>
    <t>ارزش مجموعی</t>
  </si>
  <si>
    <t>نمرۀ مجموعی معیار دوم:</t>
  </si>
  <si>
    <t>شماره</t>
  </si>
  <si>
    <t>1.3.1</t>
  </si>
  <si>
    <t>2.1.1</t>
  </si>
  <si>
    <t>2.2.2</t>
  </si>
  <si>
    <t>2.2.1</t>
  </si>
  <si>
    <t>نمرۀ مجموعی معیار سوم:</t>
  </si>
  <si>
    <t>3.1.1</t>
  </si>
  <si>
    <t>3.2.1</t>
  </si>
  <si>
    <t>3.2.2</t>
  </si>
  <si>
    <t>3.3.1</t>
  </si>
  <si>
    <t>3.3.2</t>
  </si>
  <si>
    <t>نمرۀ مجموعی معیار پنجم:</t>
  </si>
  <si>
    <t>5.1.1</t>
  </si>
  <si>
    <t>5.2.1</t>
  </si>
  <si>
    <t>5.3.1</t>
  </si>
  <si>
    <t>5.4.1</t>
  </si>
  <si>
    <t>5.5.1</t>
  </si>
  <si>
    <t>5.6.1</t>
  </si>
  <si>
    <t>5.6.2</t>
  </si>
  <si>
    <t>نمرۀ مجموعی معیار ششم:</t>
  </si>
  <si>
    <t>6.1.1</t>
  </si>
  <si>
    <t>6.1.2</t>
  </si>
  <si>
    <t>6.2.1</t>
  </si>
  <si>
    <t>6.3.1</t>
  </si>
  <si>
    <t>نمرۀ مجموعی معیار هفتم:</t>
  </si>
  <si>
    <t>7.1.1</t>
  </si>
  <si>
    <t>7.1.2</t>
  </si>
  <si>
    <t>7.2.1</t>
  </si>
  <si>
    <t>7.3.1</t>
  </si>
  <si>
    <t>7.3.2</t>
  </si>
  <si>
    <t>7.4.1</t>
  </si>
  <si>
    <t>نمرۀ مجموعی معیار هشتم:</t>
  </si>
  <si>
    <t>8.1.1</t>
  </si>
  <si>
    <t>8.1.2</t>
  </si>
  <si>
    <t>8.2.1</t>
  </si>
  <si>
    <t>8.3.1</t>
  </si>
  <si>
    <t>8.3.2</t>
  </si>
  <si>
    <t>8.4.1</t>
  </si>
  <si>
    <t>نمرۀ مجموعی معیار نهم:</t>
  </si>
  <si>
    <t>9.1.1</t>
  </si>
  <si>
    <t>9.1.2</t>
  </si>
  <si>
    <t>9.2.1</t>
  </si>
  <si>
    <t>نمرۀ مجموعی معیار چهارم:</t>
  </si>
  <si>
    <t>4.1.1</t>
  </si>
  <si>
    <t>4.2.1</t>
  </si>
  <si>
    <t>4.2.2</t>
  </si>
  <si>
    <t>4.3.1</t>
  </si>
  <si>
    <t>4.4.1</t>
  </si>
  <si>
    <t>نمرۀ مجموعی معیار دهم:</t>
  </si>
  <si>
    <t>10.1.1</t>
  </si>
  <si>
    <t>10.1.2</t>
  </si>
  <si>
    <t>10.2.1</t>
  </si>
  <si>
    <t>10.3.1</t>
  </si>
  <si>
    <t>نمرۀ مجموعی معیار یازدهم:</t>
  </si>
  <si>
    <t>11.2.1</t>
  </si>
  <si>
    <t>11.3.1</t>
  </si>
  <si>
    <t>11.4.1</t>
  </si>
  <si>
    <t>1.3.2</t>
  </si>
  <si>
    <t>1.3.3</t>
  </si>
  <si>
    <t>3.1.2</t>
  </si>
  <si>
    <t>5.1.3</t>
  </si>
  <si>
    <t>6.3.2</t>
  </si>
  <si>
    <t>معیار اصلی</t>
  </si>
  <si>
    <t>مجموع نمرات معیارهای اصلی</t>
  </si>
  <si>
    <t>سطح اولویت</t>
  </si>
  <si>
    <t>2.1.2</t>
  </si>
  <si>
    <t>3.1.3</t>
  </si>
  <si>
    <t>4.1.2</t>
  </si>
  <si>
    <t>3.3.3</t>
  </si>
  <si>
    <t>5.1.2</t>
  </si>
  <si>
    <t>9.1.3</t>
  </si>
  <si>
    <t>9.1.4</t>
  </si>
  <si>
    <t>سند</t>
  </si>
  <si>
    <t>2.1.3</t>
  </si>
  <si>
    <t>4.4.2</t>
  </si>
  <si>
    <t xml:space="preserve">وزارت تحصیلات عالی </t>
  </si>
  <si>
    <t xml:space="preserve">ریاست تضمین کیفیت و اعتباردهی </t>
  </si>
  <si>
    <t>تعداد مجموعی محصلان</t>
  </si>
  <si>
    <t xml:space="preserve"> شماره </t>
  </si>
  <si>
    <t>شرح شاخص و اسناد حمایوی</t>
  </si>
  <si>
    <t>1.4</t>
  </si>
  <si>
    <t xml:space="preserve">معیارهای فرعی </t>
  </si>
  <si>
    <t>شاخص ها</t>
  </si>
  <si>
    <t>ارزش شاخص</t>
  </si>
  <si>
    <t>1,1,1</t>
  </si>
  <si>
    <t>1,1,3</t>
  </si>
  <si>
    <t>1,1,4</t>
  </si>
  <si>
    <t>1,1,5</t>
  </si>
  <si>
    <t>1.2.1</t>
  </si>
  <si>
    <t>1.2.2</t>
  </si>
  <si>
    <t>1.2.3</t>
  </si>
  <si>
    <t>1.2.4</t>
  </si>
  <si>
    <t>1.2.5</t>
  </si>
  <si>
    <t>1.2.6</t>
  </si>
  <si>
    <t>2.1.4</t>
  </si>
  <si>
    <t>2.1.5</t>
  </si>
  <si>
    <t>نمرۀ مجموعی معیار اول:</t>
  </si>
  <si>
    <t>1.4.1</t>
  </si>
  <si>
    <t>1.4.3</t>
  </si>
  <si>
    <t>تمام کارمندان اداری دارای لایحه وظایف مرتبط به موقف وظیفوی شان می‌باشند.</t>
  </si>
  <si>
    <t xml:space="preserve">تمام کارمندان اداری از وظایف خویش واقف بوده و قادر به انجام وظایف اداری خویش می‌باشند. </t>
  </si>
  <si>
    <t>سیستم‌های مدیریت مالی و حسابی دارای قابلیت‌های مورد نیاز برای مدیریت و حسابداری ایجاد گردیده و عملاً مورد استفاده قرار می‌گیرد.</t>
  </si>
  <si>
    <t>موجودیت پلان برای رفع نقاط ضعف و بهبود وضعیت مالی به اساس گزارشات و پیشنهادات تفتیش و شواهد تطبیق آن.</t>
  </si>
  <si>
    <t>شواهد اقدمات انجام شده مبنی بر نتایج پروسه نظارت سالانه.</t>
  </si>
  <si>
    <t>6.2.4</t>
  </si>
  <si>
    <t>6.3.3</t>
  </si>
  <si>
    <t xml:space="preserve"> برنامه‌های علمی عملاً از بودجه تخصیص یافته برای انجام تحقیقات استفاده نموده است. </t>
  </si>
  <si>
    <t xml:space="preserve">اسناد و شواهد مورد تشویق و ترغیب قرار گرفتن محققین و محصلان. </t>
  </si>
  <si>
    <t>7.1.3</t>
  </si>
  <si>
    <t>7.1.4</t>
  </si>
  <si>
    <t>7.1.5</t>
  </si>
  <si>
    <t>7.1.6</t>
  </si>
  <si>
    <t>7.2.2</t>
  </si>
  <si>
    <t>7.2.5</t>
  </si>
  <si>
    <t>شاخص‌ها</t>
  </si>
  <si>
    <t>6.2.2</t>
  </si>
  <si>
    <t>6.4.1</t>
  </si>
  <si>
    <t>6.4.2</t>
  </si>
  <si>
    <t>6.4.3</t>
  </si>
  <si>
    <t>6.5.2</t>
  </si>
  <si>
    <t xml:space="preserve">موجودیت آمر و اعضای مربوطه آمریت انکشاف مسلکی. </t>
  </si>
  <si>
    <t>8.2.2</t>
  </si>
  <si>
    <t xml:space="preserve">موجودیت اسناد و شواهد انجام اقدمات عملی برای رفع نیازمندی‌های محصلان و استفاده از پیشنهادات و نظریات آن‌ها و شواهد اخبار آن‌ها به محصلان. </t>
  </si>
  <si>
    <t>8.3.3</t>
  </si>
  <si>
    <t>8.3.4</t>
  </si>
  <si>
    <t>اسناد و شواهد سهم‌گیری محصلان در برنامه‌های رقابتی مسلکی علمی در سطح هر برنامه.</t>
  </si>
  <si>
    <t>8.4.2</t>
  </si>
  <si>
    <t>تقرر آمر و کارمندان واجد شرایط در آمریت ارتقای کیفیت.</t>
  </si>
  <si>
    <t>موجودیت سیستم دوسیه‌داری منظم برای معیارهای تضمین کیفیت و اعتباردهی.</t>
  </si>
  <si>
    <t>10.2.2</t>
  </si>
  <si>
    <t>تسهیلات کتابخانه‌یی و معلوماتی برای مدت زمان کافی باز بوده و برای کارمندان، اعضای کادر علمی و محصلان قابل دسترس می‌باشند.</t>
  </si>
  <si>
    <t xml:space="preserve">موجودیت طرزالعمل مطبوع استفاده از کتابخانه و منابع معلوماتی که تمام جزیات لازمی مانند: شرایط استفاده از کتابخانه، مدت امانت گرفتن کتاب‌ها و غیره موارد ضروری در آن درج گردیده باشد. این طرزالعمل باید نشر گردیده و قابل دسترس باشد. </t>
  </si>
  <si>
    <t>موجودیت چارت زمانی استفاده از کتابخانه برای برنامه‌های علمی روزانه و شبانه.</t>
  </si>
  <si>
    <t>11.2.2</t>
  </si>
  <si>
    <t>11.2.3</t>
  </si>
  <si>
    <t>11.2.4</t>
  </si>
  <si>
    <t>موجودیت مسجد مناسب (مکان دایمی برای ادای نماز، پاکی مسجد، مکان مناسب برای وضو ...).</t>
  </si>
  <si>
    <t xml:space="preserve">موجودیت آب آشامیدنی صحی. </t>
  </si>
  <si>
    <t xml:space="preserve">موجودیت دست‌شوی‌ها و نظافت آن. </t>
  </si>
  <si>
    <t xml:space="preserve">سهولت‌های تدریسی به وسایل و تجهیزات تکنالوژی معلوماتی مجهز می‌باشند. </t>
  </si>
  <si>
    <t>موجودیت طرزالعمل‌ حفظ و مراقبت و استفاده مناسب تسهیلات تکنالوژی معلوماتی و شواهد استفاده و تطبیق آن.</t>
  </si>
  <si>
    <t xml:space="preserve">موجودیت اسناد و شواهد تدویر برنامه‌های آموزشی و آگاهی‌دهی صحت، مصؤنیت و امنیت برای اعضای کادر علمی، کارمندان و محصلان. </t>
  </si>
  <si>
    <t xml:space="preserve">موجودیت فضای سبز. </t>
  </si>
  <si>
    <t>موجودیت شخص مسئول برای مدیریت امور امنیتی.</t>
  </si>
  <si>
    <t>1.3.4</t>
  </si>
  <si>
    <t>1.3.5</t>
  </si>
  <si>
    <t>1.3.6</t>
  </si>
  <si>
    <t>1.3.7</t>
  </si>
  <si>
    <t>1.3.8</t>
  </si>
  <si>
    <t>1.3.9</t>
  </si>
  <si>
    <t>4.3.2</t>
  </si>
  <si>
    <t>5.1.4</t>
  </si>
  <si>
    <t>5.1.5</t>
  </si>
  <si>
    <t>5.1.6</t>
  </si>
  <si>
    <t>5.1.7</t>
  </si>
  <si>
    <t>5.2.3</t>
  </si>
  <si>
    <t>5.4.2</t>
  </si>
  <si>
    <t>7.2.4</t>
  </si>
  <si>
    <t>7.2.6</t>
  </si>
  <si>
    <t>7.3.3</t>
  </si>
  <si>
    <t>7.4.2</t>
  </si>
  <si>
    <t>8.3.5</t>
  </si>
  <si>
    <t>8.4.3</t>
  </si>
  <si>
    <t>8.4.4</t>
  </si>
  <si>
    <t>9.1.5</t>
  </si>
  <si>
    <t>9.1.6</t>
  </si>
  <si>
    <t>11.1.1</t>
  </si>
  <si>
    <t>11.1.2</t>
  </si>
  <si>
    <t>11.1.3</t>
  </si>
  <si>
    <t>11.1.4</t>
  </si>
  <si>
    <t>11.1.5</t>
  </si>
  <si>
    <t xml:space="preserve"> بیانیۀ دیدگاه و مأموریت پوهنځی‌ها معیاری می‌باشد.</t>
  </si>
  <si>
    <t xml:space="preserve">نظریات و پیشنهادات مندرج در گزارش پلان سال قبل در پلان سالانه جدید در نظر گرفته شده و فعالیت‌های باقی از سال گذشته در پلان جدید گنجانیده شده است. </t>
  </si>
  <si>
    <t>شمارۀ شاخص</t>
  </si>
  <si>
    <t>مشخصات تمام برنامه‌های علمی (لیسانس و فوق لیسانس) به‌صورت واضح تعریف گردیده است و تمام برنامه‌ها علمی دارای جواز رسمی می‌باشند.</t>
  </si>
  <si>
    <t>موجودیت شواهد پروپوزل‌های ارایه شده جهت کسب حمایت مالی از تحقیقات پیشرفته و پروژه‌های تحقیقاتی.</t>
  </si>
  <si>
    <t>موجودیت پلان ارتقای ظرفیت کمی اعضای کادر علمی (پلان جذب اعضای کادری).</t>
  </si>
  <si>
    <t xml:space="preserve">موجودیت پلان ارتقای ظرفیت کمی کارمندان مدیریتی، اداری و تخنیکی (پلان جذب کارمندان). </t>
  </si>
  <si>
    <t>موجودیت دیتابیس معیاری درج و تحلیل معلومات دورهٔ تحصیلی محصلان (شواهد استفاده کامل از سیستم HEMIS وزارت تحصیلات عالی و یا معادل آن).</t>
  </si>
  <si>
    <t>موجودیت مرکز مشوره‌دهی (مشوره‌های روانی و تحصیلی).</t>
  </si>
  <si>
    <t>موجودیت اسناد و شواهد استفاده عملی از منابع مطبوع و کمپیوتری توسط محصلان (ارقام که نشان دهد چند فیصد از اعضای کادر علمی و محصلان بطور روزانه از کتابخانه و منابع معلوماتی استفاده نموده است برای حد اقل یک سال اخیر. این فیصدی با استفاده از ارقام مانند: تعداد استفاده کننده‌گان از کتابخانه فزیکی، تعداد کاربرهای که به‌طور آنلاین وارد سیستم کتابخانه گردیده اند و یا از منابع آنلاین استفاده نموده اند محاسبه می‌گردد).</t>
  </si>
  <si>
    <t xml:space="preserve">موجودیت صنوف معیاری و مجهز با وسایل تدریسی مورد نیاز با درنظرداشت تقاضاهای هر برنامهٔ علمی برای تدریس نظری (لکچرهال و صنوف درسی که دارای فضای کافی نظر به تعداد محصلان، وضعیت فزیکی مناسب، تهویه، تسخین، تنویر و سهولت‌های تدریسی مانند: چوکی، میز، تخته، پراجکتور یا LCD باشد). </t>
  </si>
  <si>
    <t>11.1.6</t>
  </si>
  <si>
    <t>11.5.1</t>
  </si>
  <si>
    <t>موجودیت لابراتوار فزیولوژی</t>
  </si>
  <si>
    <t>موجودیت لابراتوار اناتومی</t>
  </si>
  <si>
    <t>موجودیت لابراتوار مایکروبیولوژی</t>
  </si>
  <si>
    <t>موجودیت لابراتوار هستالوژی و امبریولوژی</t>
  </si>
  <si>
    <t xml:space="preserve">موجودیت لابراتوار پتالوژی </t>
  </si>
  <si>
    <t xml:space="preserve">لابراتوار بیوشمی </t>
  </si>
  <si>
    <t>لابراتوار کارهای عملی اختصاصی در ستوماتولوژی</t>
  </si>
  <si>
    <t>لابراتوار سیمیولوژی و مهارت های کلینیکی</t>
  </si>
  <si>
    <t>شواهد و مشاهده حاضری محصلان ستاژر</t>
  </si>
  <si>
    <t>دیدگاه و مأموریت پوهنځی‌ها توسط مراجع ذیصلاح طی مراحل گردیده است.</t>
  </si>
  <si>
    <t>موجودیت سیستم مدیریت مالی و حسابداری.</t>
  </si>
  <si>
    <t>شواهد نشر نتیجه مرور دوره‌یی در ویب‌سایت و شریک ساختن آن به ذینفعان.</t>
  </si>
  <si>
    <r>
      <t xml:space="preserve">میتودولوژی
</t>
    </r>
    <r>
      <rPr>
        <sz val="8"/>
        <rFont val="Bahij Zar"/>
        <family val="1"/>
      </rPr>
      <t>روش‌هایی که در تدریس و آموزش (یاددهی و یادگیری) برنامه‌های علمی استفاده می‌شود به طور منظم تجدید می‌شود.</t>
    </r>
  </si>
  <si>
    <t>تمام اعضای کادر علمی اساسات آموزش مبنی بر نتیجه و محصل محوری را ‌پذیرفته و آن را در روش تدریس خویش تطبیق می‌نماید.</t>
  </si>
  <si>
    <t>موجودیت سیستم مدیریت آموزش الکترونیکی (LMS).</t>
  </si>
  <si>
    <t>موجودیت پروجکتور، LED یا LCD در صنوف درسی آموزش الکترونیکی.</t>
  </si>
  <si>
    <t>موجودیت مواد و تجهیزات لابراتواری در مطابقت به نیازهای تحقیقی در برنامه‌ها.</t>
  </si>
  <si>
    <t>موجودیت معاونیت یا آمریت تحقیقات.</t>
  </si>
  <si>
    <t>اسناد و شواهد پروژه‌های تحقیقاتی که بر اساس محتوای عقد قرارداد انجام شده.</t>
  </si>
  <si>
    <t xml:space="preserve">شواهد دریافت منابع مالی/بدیل آن بر اساس پروپوزل‌های ارایه شده جهت انجام تحقیقات پیشرفته و پروژه‌های تحقیقاتی. </t>
  </si>
  <si>
    <t>اسناد و شواهد اعزام اعضای کادر علمی به برنامه‌های آموزشی کوتاه مدت جهت کسب ارتقای ظرفیت.</t>
  </si>
  <si>
    <t xml:space="preserve">موجودیت پلان انفرادی اعضای کادر علمی که در آن تمامی وظایف سپرده شده به اعضای کادر علمی درج گردیده باشد. </t>
  </si>
  <si>
    <t>موجودیت تقسیم اوقات سمستر وار، نسبت مضمون-استاد (حد اکثر 1:4 مضامین غیر مشابه)، ساعت‌های درسی سپرده شده برای هر استاد، شواهد ارتباط استاد محصل بیرون از صنف (رهنمایی و همکاری محصلان).</t>
  </si>
  <si>
    <t>ارزیابی اعضای کادر علمی (دایمی، قراردادی و کمکی) بطور سمستروار صورت می‌گیرد.</t>
  </si>
  <si>
    <t>شواهد تطبیق پالیسی رفتار اخلاقی، انصاف و عدالت.</t>
  </si>
  <si>
    <t xml:space="preserve">موجودیت اسناد که ثابت بسازد تعداد کارمندان تخنیکی برای انجام کارهای عملی کافی است. </t>
  </si>
  <si>
    <t>آمریت ارتقای کیفیت پروسهٔ تضمین کیفیت، کسب اعتبار و حفظ اعتبار را ترویج می‌نماید</t>
  </si>
  <si>
    <t>برای حمایه اعضای کادر علمی و محصلان منابع کتابخانه‌یی وجود دارد</t>
  </si>
  <si>
    <t>از کتاب‌های موجود در کتابخانه باید به شکل معیاری نگهداری شود. برای نگهداری و حفاظت از کتاب‌های موجود در کتابخانه باید حد اقل اقدامات ذیل روی دست گرفته شده باشد:
1. کتابخانه باید دارای پالیسی‌ مشخص برای حفاظت و کنترول در مقابل خرابی، پاره‌شدن، گم‌شدن و دزدی کتاب‌ها باشد؛
2. شرایط محیطی باید مناسب نگه‌داشته شود (تهویه و رطوبت مناسب و پاک کاری منظم).</t>
  </si>
  <si>
    <t>موجودیت وسایل اطفایه حریق.</t>
  </si>
  <si>
    <t>موجودیت ساختار تشکیلاتی مناسب دعوت و ارشاد جهت اقامۀ معروفات و ازاله منکرات استادان، کارمندان و محصلان</t>
  </si>
  <si>
    <t>آگادهی احکام و فرامین امیر المومنین حفظه الله تعالی و پالیسی‌های نظام در جامعه</t>
  </si>
  <si>
    <t xml:space="preserve"> اسناد و شواهد که تثبیت نماید از سهولت‌های کارهای عملی عملاً استفاده صورت گرفته است باید موجود باشد. </t>
  </si>
  <si>
    <t xml:space="preserve">موجودیت پالیسی صحی و شواهد نشر و تطبیق آن. </t>
  </si>
  <si>
    <t>موجودیت لابرانت‌ها</t>
  </si>
  <si>
    <t xml:space="preserve">شواهد مطابقت تخصص اعضای کادر علمی با مضامین که وظیفه تدریس آن را به عهده دارند.  </t>
  </si>
  <si>
    <t>موجودیت کتب/مقالات/مجلات و سایر منابع جدید مطابق نیاز مسیرهای تحقیقاتی برنامه‌ها باشد و شواهد استفاده عملی از ان‌ها.</t>
  </si>
  <si>
    <t>موجودیت مصارف سالانه برای خرید کتاب‌ها، کتاب‌های الکترونیکی و پرداخت حق‌العضویت ژورنال‌ها برای سه سال گذشته.</t>
  </si>
  <si>
    <t>کتابخانه باید دارای تسهیلات برای منابع تکنالوژی معلوماتی و ارایه خدمات مرتبط به آن جهت مساعد ساختن زمینه درسترسی به منابع الکترونیکی باشد. این تسهیلات شامل کمیپوترلب که دارای کمپیوترهای کافی فعال حد اقل از نسل پنج متصل به انترنت باشد، پرنتر، اسکنر و ماشین فوتوکاپی می‌شود.</t>
  </si>
  <si>
    <t>موجودیت گزارش تطبیقی پلان کاری آمریت دعوت و ارشاد.</t>
  </si>
  <si>
    <t xml:space="preserve">موجودیت ستدیو یا معادل آن و شواهد استفاده از آن. </t>
  </si>
  <si>
    <t>منابع مالی و مدیریت آن</t>
  </si>
  <si>
    <t>تحقیق</t>
  </si>
  <si>
    <t>کتابخانه و منابع معلوماتی</t>
  </si>
  <si>
    <t xml:space="preserve">اعضای کادر علمی استخدام شده برای پیش‌برد تمام مضامین از لحاظ داشتن تخصص کافی می‌باشند و کافی بودن آن به شکل دوامدار مورد تحلیل، ارزیابی و ارتقای ظرفیت تحصیلی قرار می‌گیرند. </t>
  </si>
  <si>
    <t>موجودیت کمیتۀ امتحانات</t>
  </si>
  <si>
    <t>رهبری و اداره</t>
  </si>
  <si>
    <t>تجارب محصل</t>
  </si>
  <si>
    <t>بهبود و ارتقای کیفیت</t>
  </si>
  <si>
    <t>زیربنا، تسهیلات تدریسی و تکنالوژی معلوماتی</t>
  </si>
  <si>
    <t>1,1,2</t>
  </si>
  <si>
    <t>1.4.2</t>
  </si>
  <si>
    <t>2.1.6</t>
  </si>
  <si>
    <t>3.1.4</t>
  </si>
  <si>
    <t>3.1.5</t>
  </si>
  <si>
    <t>3.1.6</t>
  </si>
  <si>
    <t>5.2.2</t>
  </si>
  <si>
    <t>5.5.2</t>
  </si>
  <si>
    <t>5.5.3</t>
  </si>
  <si>
    <t>5.5.4</t>
  </si>
  <si>
    <t>6.2.3</t>
  </si>
  <si>
    <t>6.3.4</t>
  </si>
  <si>
    <t>6.5.1</t>
  </si>
  <si>
    <t>7.2.3</t>
  </si>
  <si>
    <t>7.2.7</t>
  </si>
  <si>
    <t>8.1.3</t>
  </si>
  <si>
    <t>8.4.5</t>
  </si>
  <si>
    <t>8.4.6</t>
  </si>
  <si>
    <t>11.4.2</t>
  </si>
  <si>
    <t>11.4.3</t>
  </si>
  <si>
    <t>11.4.4</t>
  </si>
  <si>
    <t>11.4.5</t>
  </si>
  <si>
    <t>11.4.6</t>
  </si>
  <si>
    <t>11.4.7</t>
  </si>
  <si>
    <t>11.4.8</t>
  </si>
  <si>
    <t>11.4.9</t>
  </si>
  <si>
    <t>11.4.10</t>
  </si>
  <si>
    <t>11.4.11</t>
  </si>
  <si>
    <t>11.4.12</t>
  </si>
  <si>
    <t>11.5.2</t>
  </si>
  <si>
    <t>11.5.3</t>
  </si>
  <si>
    <t>هر برنامه دارای سند می‌باشد که تمام محتوای برنامه در آن به تفصیل شرح گردیده است.</t>
  </si>
  <si>
    <t>اعضای کادر علمی مطابق مسیرهای تعیین شدۀ تحقیق، تخصص، رتبه علمی و درجه تحصیلی آن تحقیقات را انجام داده است.</t>
  </si>
  <si>
    <t>شواهد و اسناد که ثابت سازد انجام پروژه‌های تحقیقاتی توسط ارگان‌های ذیربط مورد حمایۀ مالی قرار گرفته است موجود می‌ باشد</t>
  </si>
  <si>
    <t>اسناد و شواهد گزارش مصرف منابع مالی که بر اساس پروپوزل‌ها دریافت شده است.</t>
  </si>
  <si>
    <t>موجودیت فورمه‌ها و نتایج تحلیل ارزیابی‌های خودی هر استاد برای هر مضمون که در سمستر تدریس می‌نماید.</t>
  </si>
  <si>
    <t>موجودیت فعالیت‌ها مبنی بر نتایج ارزیابی‌ها جهت رفع نواقص در پلان‌های انفرادی اعضای کادر علمی و گزارش تطبیق این فعالیت‌ها.</t>
  </si>
  <si>
    <t>کارمندان مدیریتی، اداری و تخنیکی با استفاده از روش‌های متفاوت و بر اساس توقعات متفاوت مربوط به موقف وظیفوی‌شان ارزیابی می‌شوند.</t>
  </si>
  <si>
    <t>اسناد و شواهدی که نشان دهد فورمه‌ها و روش‌های ارزیابی دارای شاخص‌هایی می‌باشند که می‌تواند توقعات مشخص از هر کارمند مدیریتی، اداری و تخنیکی  را در بخش‌های مربوطه به موقف وظیفوی‌شان ارزیابی نماید.</t>
  </si>
  <si>
    <t>موجودیت فعالیت‌ها مبنی بر نتایج ارزیابی‌ها جهت رفع نواقص در پلان‌های کاری کارمندان مدیریتی، اداری و تخنیکی و گزارش تطبیق این فعالیت‌ها.</t>
  </si>
  <si>
    <t>شواهد دخیل بودن کارمندان تخنیکی در اجرای کار‌های عملی.</t>
  </si>
  <si>
    <t>اسناد و شواهد تشخیص نیازمندی‌های ارتقای ظرفیت اعضای کادر علمی، کارمندان مدیریتی، اداری و تخنیکی.</t>
  </si>
  <si>
    <t xml:space="preserve">موجودیت اسناد و شواهدی که نشان دهد که اشتراک در برنامه‌های انکشاف مسلکی مورد تشویق و ترغیب قرار گرفته است. </t>
  </si>
  <si>
    <t>دیتابیس درج معلومات محصلان موجود است که در آن معلومات اساسی پیرامون شمولیت، دوام تحصیل، ارتقا و موفقیت محصلان جمع‌آوری گردیده و قابل دسترس می‌باشد. اسناد فراغت (ترانسکریپت نمرات و دیپلوم ) فقط به افراد توزیع می‌شود که تمام شرایط فراغت را تکمیل نموده اند.</t>
  </si>
  <si>
    <t>موجودیت جدول‌ فراغت طی مراحل شده و ارسال آن به وزارت تحصیلات عالی.</t>
  </si>
  <si>
    <t>شواهد توزیع ترانسکریپت و دیپلوم در مطابقت به جدول فراغت فقط برای افراد واجد شرایط.</t>
  </si>
  <si>
    <t>موجودیت گزارش نظارت سالانه (بخش‌های پیشرفت محصلان، ارقام فارغان، استخدام فارغان، نظریات محصلان و نظریات فارغان).</t>
  </si>
  <si>
    <t>اقدامات انجام شده از نتیجهٔ تحلیل فورمه‌های نیازسنجی برای ایجاد و ارتقای مهارت‌های تشخیص شده برای محصلان (تدویر ورکشاپ‌ها، برنامه‌های آموزشی، وغیره)</t>
  </si>
  <si>
    <t>اسناد و شواهد معرفی و اعزام محصلان به دوره‌های کارآموزی با استفاده از توامیت‌ها و یا بر اساس تقاضا موجوده (مکاتیب رفت و برگشت، گزارش‌های دوره‌های کار‌آموزی).</t>
  </si>
  <si>
    <t>اسناد و شواهد اشتراک محصلان در برنامه‌های تدویر شده در مرکز کاریابی.</t>
  </si>
  <si>
    <t>اسناد و شواهد نتیجهٔ به‌دست آمده از  برنامه‌های رقابتی مسلکی علمی در سطح هر برنامه.</t>
  </si>
  <si>
    <t>موجودیت شواهد تعیین نمودن استادان رهنما برای هر صنف، لایحهٔ وظایف استادان رهنما، شواهد برگزاری جلسات منظم و متواتر استادان رهنما با صنوف مربوطه‌شان، شواهد ثبت صورت جلسات محصلان با استادان رهنما.</t>
  </si>
  <si>
    <t>نتایج مصاحبه با محصلان در هنگام بازنگری در مورد دریافت مشوره‌های مسلکی و مؤثریت آن.</t>
  </si>
  <si>
    <t xml:space="preserve">شواهد سهم‌گیری مجتمع فارغان در پروسهٔ جمع‌آوری احصائیه و معلومات فارغان استخدام شده. </t>
  </si>
  <si>
    <t>موجودیت سروی‌ها و گزارش‌های که کافی بودن منابع کتابخانه‌یی و مناسب بودن خدمات کتابخانه‌یی را ثابت سازد (مانند: نتایج سروی نظرسنجی سطح رضایت اعضای کادر علمی و محصلان).</t>
  </si>
  <si>
    <t>اعضای کادر علمی و محصلان به منابع الکترونیکی مورد نیاز که بتواند روند آموزش و تحقیقات آن‌ها را حمایت کند دست‌رسی دارند که عملاً در اختیار آن‌ها قرار داده شده است و استفاده عملی از آن‌ها مستند می‌گردد.</t>
  </si>
  <si>
    <r>
      <t xml:space="preserve">نظارت سالانه
</t>
    </r>
    <r>
      <rPr>
        <sz val="8"/>
        <rFont val="Bahij Zar"/>
        <family val="1"/>
      </rPr>
      <t>برنامه‌ها به‌طور سالانه مطابقت به خواسته‌های رهنمود مرور برنامه‌های علمی نظارت می‌گردد و تصامیم لازم مبنی بر نتایج به‌دست آمده از روند نظارت سالانه جهت بهبود برنامه‌ها اتخاذ و تطبیق می‌گردد.</t>
    </r>
  </si>
  <si>
    <t xml:space="preserve"> تعداد اعضای کادر علمی استخدام شده که برای برقراری ارتباط با محصلان، نظارت کارهای آموزشی آن‌ها، کنترول، اداره و مدیریت هر برنامه کافی باشد</t>
  </si>
  <si>
    <t>شواهد تدویر برنامه‌های معرفی جدیدالشمولان که در آن معرفی پوهنځی و مسؤلیت های محصلان در قبال جامعه توضیح گردیده باشد.</t>
  </si>
  <si>
    <t>دیدگاه، مأموریت و پلان گذاری استراتیژیک</t>
  </si>
  <si>
    <t xml:space="preserve">نظریات و پیشنهادات مندرج در گزارش پلان سال قبل در پلان سال جدید از طرف کمیتۀ پلان استراتیژیک در نظر گرفته شده و فعالیت‌های باقی از سال گذشته در پلان جدید گنجانیده شده است. </t>
  </si>
  <si>
    <t>اسناد و شواهد استفادۀ عملی از سیستم مدیریت مالی و حسابی برای مدیریت مسؤلانه و کنترول مناسب تمام منابع مالی.</t>
  </si>
  <si>
    <t>مرور دوره‌یی اجرا و طی مراحل گردیده، نتیجۀ آن (تداوم، تعلیق، ادغام یا لغوه) به‌طور واضح معلوم می‌باشد و پلان عملیاتی آن تطبیق گردیده است و گزارش آن به وزارت ارسال می‌گردد.</t>
  </si>
  <si>
    <t>شواهد اقدمات انجام شده مبنی بر نتایج پروسۀ مرور دوره‌یی برنامه‌های علمی.</t>
  </si>
  <si>
    <t xml:space="preserve"> موجودیت لیست اعضای کادر علمی که نشان دهندۀ درجه تحصیل، رتبه علمی و تجربه کاری آن‌ها باشد.</t>
  </si>
  <si>
    <t>استخدام اعضای کادر علمی و حجم کار تدریس طوری تنظیم شده است که زمینۀ ارتباط با محصلان و فرصت کافی برای اشتراک در کارهای کمیتۀ‌ها و تحقیق را مساعد می‌سازد.</t>
  </si>
  <si>
    <t xml:space="preserve"> موجودیت لیست کارمندانی که نشان دهنده موقف، درجۀ تحصیل و تجربۀ کاری آن‌ها باشد.</t>
  </si>
  <si>
    <t>موجودیت فورمه‌ها و نتایج تحلیل ارزیابی‌های سالانۀ کارمندان.</t>
  </si>
  <si>
    <t>کارمندان تخنیکی استخدام شده، مسلکی می‎باشند و برای کارهای عملی و ارایۀ خدمات کافی می‌باشد.</t>
  </si>
  <si>
    <t>موجودیت پلان‌های کاری کارمندان تخنیکی در مطابقت به لایحۀ وظایف آن‌ها و شواهد تطبیق این پلان‌ها.</t>
  </si>
  <si>
    <t>شواهد تخصیص و مصرف بودجه مبنی بر نیازسنجی و برنامه‌هایی که تدویر آن در پلان سالانۀ مرکز انکشاف مسلکی پیش‌بینی گردیده است.</t>
  </si>
  <si>
    <t>موجودیت پلان انکشاف مسلکی اعضای کادر علمی، کارمندان مدیریتی، اداری و تخنیکی مبنی بر نیازمندی‌های تشخیص شدۀ ارتقای ظرفیت آن‌ها (پلان انکشاف مسلکی باید بر اساس نتایج ارزیابی های اداری و کادری ترتیب گردد).</t>
  </si>
  <si>
    <t>ساختار لازم برای تدوین و نظارت از تطبیق پلان استراتیژیک در سطح پوهنځی‌ها موجود می‌باشد.</t>
  </si>
  <si>
    <t>محتوای  پلان استراتیژیک پوهنځی‌ها معیاری بوده و در مطابقت با رهنمود تدوین پلان استراتیژیک قرار دارد.</t>
  </si>
  <si>
    <t xml:space="preserve">پلان سالانه پوهنځی‌ها به شکل معیاری به گونه‌یی ترتیب شده است که زمینه تطبیق  پلان عملیاتی پنج ساله تعریف شده در پلان استراتیژیک را میسر می‌سازد.  </t>
  </si>
  <si>
    <t xml:space="preserve">پلان سالانه پوهنځی‌ها به اساس  پلان عملیاتی پنج‌ساله مندرج در پلان استراتیژیک، برای یک سال ترتیب شده است. </t>
  </si>
  <si>
    <t>پوهنځی‌ها دارای سیستم موثر است که در روشنایی آن تصمیم مشترک را جهت شفافیت اتخاذ و در قبال آن پاسخگو می‌باشد</t>
  </si>
  <si>
    <t>معاونیت مالی و اداری بودجه سالانه را در مشوره با رؤسای پوهنځی‌ها و آمرین بخش‌های مستقل ترتیب می‌نماید.</t>
  </si>
  <si>
    <t>پوهنځی‌ها دارای پروسه تعریف شده برای ایجاد، مرور و ارزیابی نصاب‌های برنامه‌های علمی می‌باشد که در آن رهبری در سطوح مختلف و استادان نقش فعال دارند.</t>
  </si>
  <si>
    <t xml:space="preserve">پوهنځی‌ها تمام معلومات مورد نیاز برنامه‌های علمی، امکانات و اعضای کادر علمی خویش را به آگاهی عامه می‌رساند. </t>
  </si>
  <si>
    <t>شواهد نشر معلومات پوهنځی‌ها در ویب‌سایت.</t>
  </si>
  <si>
    <t>پوهنځی‌ها از تکنالوژی معلوماتی خویش استفاده نموده.</t>
  </si>
  <si>
    <t>پوهنځی‌ها دارای کمیتۀ تحقیقات می‌باشد.</t>
  </si>
  <si>
    <t xml:space="preserve">شواهد تطبیق پلان ارتقای ظرفیت اعضای کادر علمی در بخش تحقیقات در سطح پوهنځی‌ها. </t>
  </si>
  <si>
    <t>شواهد دعوت اعضای مجتمع فارغان جهت اشتراک در پوهنځی‌های مختلف (کنفرانس‌های علمی، سمینارها، ورکشاپ‌ها، جشن فراغت، مرور دوره یی و غیره)</t>
  </si>
  <si>
    <t xml:space="preserve">موجودیت گزارش‌های ارزیابی خودی پوهنځی‌ها برای مرحلهٔ مربوطه کسب اعتبار در آمریت ارتقای کیفیت. </t>
  </si>
  <si>
    <t>پوهنځی‌ها برای رهبری و مدیریت ارتقای کیفیت و کسب اعتبار کمیتۀ ارتقای کیفیت را ایجاد نموده است و رهبری پوهنځی‌ها به شکل مستقیم در رهبری روند تضمین کیفیت و اعتباردهی دخیل می‌باشد.</t>
  </si>
  <si>
    <t xml:space="preserve">اسناد و شواهد عضویت رؤسای پوهنځی‌ها در کمیتۀ ارتقای کیفیت پوهنځی‌ها و سعی آن در حل چالش‌های موجود در قبال تطبیق معیارهای تضمین کیفیت و اعتباردهی. </t>
  </si>
  <si>
    <t>کمیتۀ‌های ارتقای کیفیت پوهنځی‌ها پروسهٔ تضمین کیفیت، کسب اعتبار و حفظ اعتبار را ترویج می‌نماید.</t>
  </si>
  <si>
    <t xml:space="preserve">موجودیت گزارش‌های ارزیابی خودی پوهنځی‌ها برای مرحله مربوطه کسب اعتبار در پوهنځی‌ها. </t>
  </si>
  <si>
    <t xml:space="preserve">اسناد و شواهد ارزیابی‌های مستمر تمام بخش‌های پوهنځی‌ها به اساس خواسته‌های معیارهای چارچوب تضمین کیفیت و اعتباردهی. </t>
  </si>
  <si>
    <t>موجودیت لیست کارمندان تخنیکی (لابرانت‌ها، تکنشن‌ها) که نشان دهندۀ درجۀ تحصیل و تجربۀ کاری آن‌ها باشد.</t>
  </si>
  <si>
    <t>شواهد تدویر برنامه‌های آگاهی‌دهی پالیسی‌های نظام برای اعضای کادر علمی، کارمندان و محصلان (آجندا، حاضری اشتراک کننده‌گان و موضوع ارایه شده).</t>
  </si>
  <si>
    <t>شواهد تدویر برنامه‌های آگاهی‌دهی احکام و فرامین امیر المومنین حفظه الله تعالی برای اعضای کادر علمی، کارمندان و محصلان (آجندا، حاضری اشتراک کننده‌گان و موضوع ارایه شده).</t>
  </si>
  <si>
    <t>بیانیۀ مأموریت پوهنځی‌ها باید واضح و مشخص باشد ( به نحوی که حوزۀ فعالیت پوهنځی‌ها را مشخص ساخته منحیث مرجع، برای ارزیابی پیشرفت در جهت دستیابی به اهداف و مقاصد پوهنځی‌ها، قرار گرفته بتواند.)</t>
  </si>
  <si>
    <t xml:space="preserve">پلان سالانۀ پوهنځی‌ها به منظور تطبیق پلان استراتیژیک طراحی شده و با تعریف اهداف سالانه، جزئیات تمامی فعالیت‌های لازم برای رسیدن به این اهداف را به شکل مشخص و با زمانبندی دقیق تعریف، ادارات مسئول و همکار را برای پیشبرد فعالیت‌ها مشخص، شاخص موفقیت فعالیت‌ها را واضح  و منابع مورد نیاز را برای اجرای فعالیت‌ها پیش‌بینی می‌نماید. </t>
  </si>
  <si>
    <t xml:space="preserve">  پلان عملیاتی پنج‌ساله برای پلان استراتیژیک در مطابقت به رهنمود به گونه‌یی ترتیب شده است که طی آن (حداقل فعالیت‌های عمده، شاخص موفقیت، مسئول وهمکاران اجراء، زمان اجرا و نتایج متوقعه به صورت واضح  مشخص شده است).</t>
  </si>
  <si>
    <t xml:space="preserve">در زمینۀ انکشاف پلان سالانه جلسات منظم با کارمندان علمی و اداری در بخش‌های ذیربط تدویر گردیده و نظریات‌شان در پلان سال مورد نظر گنجانیده شده است. </t>
  </si>
  <si>
    <t>به منظور آگاهی استادان، کارمندان و محصلان از محتوای پلان استراتیژیک پوهنځی‌ها، برنامه‌های آگاهی‌دهی کافی توسط کمیتۀ پلان استراتیژیک پوهنځی‌ها تدویر می‌گردد (ورکشاپ و سیمنیارهای تدویر شده برای استادان، کارمندان و محصلان بعد از تدوین پلان).</t>
  </si>
  <si>
    <t>محتوای پلان استراتیژیک پوهنځی‌ها به استادان، کارمندان، محصلان و مراجع ذیربط آگاهی‌دهی شده و شریک ساخته شده است.</t>
  </si>
  <si>
    <t>شواهد سهم‌گیری رضاکارانه محصلان در راه اندازی برنامه‌های آگاهی عامه در موضوعات رشتوی و غیره.</t>
  </si>
  <si>
    <t>اسناد و شواهد آگاهی‌دهی کارمندان و محصلان از پالیسی رفتار اخلاقی، انصاف و عدالت (سمینارها، برنامه‌های جدیدالشمولان و نشر پالیسی رفتار اخلاقی، انصاف و عدالت و موارد مندرج آن از طُرق مختلف).</t>
  </si>
  <si>
    <t>میان دیدگاه، مأموریت و اهدافی که در پلان استراتیژیک تعریف شده است، طوری موافقت وجود داشته باشد که از مأموریت حمایت نموده وبرای رسیدن به دیدگاه، مؤثر واقع شود (از دیدگاه و مأموریت باید به عنوان اساس برای برنامه‌ریزی استراتیژیک پوهنځی‌ها استفاده شود).</t>
  </si>
  <si>
    <t>پوهنځی‌ها دارای ساختار تشکیلاتی مناسب و موثر در مطابقت به مأموریت، اهداف استراتیژیک و برنامه‌های علمی خویش می‌باشند.</t>
  </si>
  <si>
    <t>برنامه‌های علمی</t>
  </si>
  <si>
    <t xml:space="preserve">در زمینۀ ترتیب پلان سالانه جلسات منظم با کارمندان علمی و اداری در بخش‌های ذیربط تدویر گردیده و نظریات‌شان در پلان سال مورد نظر گنجانیده شده است. </t>
  </si>
  <si>
    <t>کارمندان علمی و اداری در ترتیب پلان سالانه پوهنځی‌ها به شکل واقعی سهیم ساخته شده و پلان به شکل اصولی طی مراحل شده است.</t>
  </si>
  <si>
    <t xml:space="preserve">در زمینۀ ترتیب پلان سالانه جلسات منظم با کارمندان علمی و اداری در بخش‌های ذیربط تدویر گردیده و  نظریات شان در پلان سال مورد نظر گنجانیده شده است. </t>
  </si>
  <si>
    <t>آزادی‌های علمی مطابق به پالیسی رعایت می‌شود.</t>
  </si>
  <si>
    <t xml:space="preserve">اسناد و شواهد ارزیابی و نظارت از رعایت آزادی‌های علمی. </t>
  </si>
  <si>
    <t>اسناد و شواهد برگزاری برنامه‌های آموزشی ارتقای ظرفیت اعضای کادر علمی و کارمندان مطابق به پلان انکشاف مسلکی.</t>
  </si>
  <si>
    <r>
      <t xml:space="preserve">نیازمندی‌های برنامه
</t>
    </r>
    <r>
      <rPr>
        <sz val="8"/>
        <rFont val="Bahij Zar"/>
        <family val="1"/>
      </rPr>
      <t>تمام برنامه‌های علمی بر اساس نیازمندی های جامعه ایجاد و در مورد آن به جامعه و محصلان آگاهی می‌دهد.</t>
    </r>
  </si>
  <si>
    <t>پوهنځی‌ها پروسه نظارت سالانه به شکل معیاری اجرا و طی مراحل گردیده.</t>
  </si>
  <si>
    <t>تمام اعضای کادر علمی موارد نیازمند بهبود تدریس خویش را در هماهنگی با نصاب تشخیص نموده و مدنظر می‌گیرد.</t>
  </si>
  <si>
    <t xml:space="preserve">اسناد و شواهد دست‌رسی به انترنت با ظرفیت و سرعت مناسب که امکانات استفاده از سیستم آموزش الکترونیکی را مساعد سازد. </t>
  </si>
  <si>
    <t>موجودیت شواهد دست‌رسی به منابع الکترونیکی انلاین و مطابقت ان به تقاضای مضامین تخصصی برنامه‌ها (منابع الکترونیکی شامل دست‌رسی به ژورنال‌های الکترونیکی، کتاب‌های الکترونیکی و دیتابس‌های می‌شود که ممکن دارای مجموعه از ژورنال‌ها و یا کتاب‌ها و ژورنال‌ها باشد).</t>
  </si>
  <si>
    <t>شواهد موجودیت دست‌رسی اعضای کادر علمی، کارمندان و محصلان به انترنت مورد نیاز.</t>
  </si>
  <si>
    <t>اسناد و شواهد مکافات و تأدیب کارمندان مدیریتی، اداری و تخنیکی به اساس نتایج ارزیابی‌ها.</t>
  </si>
  <si>
    <t xml:space="preserve">مسؤل مرکز مشوردهی شخص با تجربه و مسلکی می‌باشد. </t>
  </si>
  <si>
    <t>موجودیت سیستم دوسیه‌داری منظم برای معیارهای تضمین کیفیت و اعتباردهی در سطح پوهنځی‌ها.</t>
  </si>
  <si>
    <t>شمارۀ معیار فرعی</t>
  </si>
  <si>
    <t>موجودیت فایل مخصوص وسایل محافظتی (دستکش، عینک، ماسک و پاپوش مخصوص).</t>
  </si>
  <si>
    <t>موجودیت هواکش تهویه برای خروج دود و بخارات حاصل از انجام تجارب.</t>
  </si>
  <si>
    <t>موجودیت قفسه‌ها برای نگهداری ظروف مخصوص نگهداری نمک‌ها، محلول‌ها، معرف ها و دیگر مواد.</t>
  </si>
  <si>
    <t>مشاهده اتاق درسی مناسب برای محصلان (CBL) (میز معیاری برای بحث، مشوره و گفتگو محصلان، چوکی، کمیپوتر، LCD، مدل های مورد نیاز آموزشی، اتاق کوچک برای گروپ‌های محصلان ...)</t>
  </si>
  <si>
    <t>موجودیت لابراتوار کیمیا.</t>
  </si>
  <si>
    <t>شواهد انجام کارهای عملی محصلان در گروپ‌های حد اعظم 20 نفری (کتاب ثبت مراجعه محصلان، تحقیقات محصلان ...)</t>
  </si>
  <si>
    <t xml:space="preserve">موجودیت لابراتوار بیو فزیک. </t>
  </si>
  <si>
    <t>موجودیت قفسه‌ها برای نگهداری ظروف مخصوص لابراتوار فزیک طبی،  میخانکیت کار با (رافعه، چرخ، جبل، پیزوسرجری، سکیلر، فزیک نور(لایزر) الکتروکوتیتیر ...).</t>
  </si>
  <si>
    <t>شواهد انجام کارهای عملی محصلان در گروپ‌های حد اعظم 20 نفری (کتاب ثبت مراجعه محصلان، تحقیقات محصلان ...).</t>
  </si>
  <si>
    <t>موجودیت لابراتوار بیولوژی.</t>
  </si>
  <si>
    <t>موجودیت نصب سمپل حجرات، انساج، اعضا و سیستم ها در سایز بزرگ دردیوار لابراتوار.</t>
  </si>
  <si>
    <t xml:space="preserve">موجودیت قفسه‌ها برای نگهداری ظروف مخصوص نگهداری سمپل‌ها و سایر مواد آزمایشات بیولوژیکی.  </t>
  </si>
  <si>
    <t>موجودیت Snellen چارت (تعیین قدرت دید).</t>
  </si>
  <si>
    <t>موجودیت حد اکثر 10 عدد ستاتسکوپ با تیوب رابری (معاینه فشارخون، آوازهای قلبی و تنفسی)</t>
  </si>
  <si>
    <t>موجودیت 5 عدد آله تعین فشار خون سایز کاهلان، بارومتر، پنجه های صوتی (تعیین قدرت شنوایی، فزیولوژی نرمال گراف قلب، ماشین التراسوند، ویدیوهای آموزشی ایکوکاردیو گرافی و آوازهای قلبی) (کار عملی تعیین فشار خون در لابراتوار فزیولوژی).</t>
  </si>
  <si>
    <t>موجودیت حد اقل یک سیت اسکلت برای هر میز که در لابراتوار وجود دارد.</t>
  </si>
  <si>
    <t>موجودیت اتاق لابراتوار اناتومی مجهز با میزها، چوکی‌ها، المار های مورد نیاز جهت نگهداری مودل ها، پراجکتور یا معادل آن، تنویر و تسخین مناسب، دست شوی، تخته سفید با مارکرهای رنگ‌های مختلف باشد.</t>
  </si>
  <si>
    <t>موجودیت حد اقل یک مودل سیستم های جداگانه (صدری، کلیوی، هضمی، عصبی، عضلی، بولی تناسلی، مفصلی ...) در لابراتوار.</t>
  </si>
  <si>
    <t>موجودیت اتاق تبدیل لباس.</t>
  </si>
  <si>
    <t>موجودیت قفسه‌ها برای نگهداری ظروف مخصوص نگهداری کشت، کلچر و موجودیت کلین‌بنچ و اینکبتور.</t>
  </si>
  <si>
    <t>موجودیت حداقل سه پایه مایکروسکوپ و سایر وسایل سایتولوژیکی.</t>
  </si>
  <si>
    <t>موجودیت سلاید‌های از قبل آماده شده.</t>
  </si>
  <si>
    <t>موجودیت حداقل یک پایه ماشین اتوتیکنیکان و یک پایه ماشین مایکروتوم.</t>
  </si>
  <si>
    <t>اسناد و شواهد تقرر یک تن لابرانت  و مکان مجهز با میز، چوکی، کمیپوتر و الماری در داخل لابراتوار برای لابرانت.</t>
  </si>
  <si>
    <r>
      <t xml:space="preserve">شفاخانه کادری (شفاخانه تدریسی)
</t>
    </r>
    <r>
      <rPr>
        <sz val="8"/>
        <rFont val="Bahij Zar"/>
        <family val="1"/>
      </rPr>
      <t>برنامه از دست‌رسی مناسب استادان و محصلان به شفاخانه کادری اطمینان می‌دهد.</t>
    </r>
  </si>
  <si>
    <t>اسناد و شواهد جواز فعالیت شفاخانه، در صورت عدم موجودیت جواز نمره معیار محاسبه نمی‌گردد.</t>
  </si>
  <si>
    <t>موجودیت وسایل آموزشی تشخصیه برای هر وارد و OPD.</t>
  </si>
  <si>
    <t>تعداد پرسونل شفاخانه مطابق به جواز اخذ شده.</t>
  </si>
  <si>
    <t>حضور استادان کادری در وقت کارهای عملی با محصلان.</t>
  </si>
  <si>
    <t>موجودیت اتاق برای ستاژران.</t>
  </si>
  <si>
    <t>موجودیت سیستم  HMIS یا معادل آن در سطح شفاخانه.</t>
  </si>
  <si>
    <t>اسناد و شواهد میدیکل ریکارد برای حفظ دوسیه های مریضان.</t>
  </si>
  <si>
    <t>موجودیت مدیریت نرسنگ.</t>
  </si>
  <si>
    <t>موجودیت عملیات خانه‌های معیاری.</t>
  </si>
  <si>
    <t>موجودیت اتاق احیای مجدد و ریکوری.</t>
  </si>
  <si>
    <t>موجودیت اتاق تعقیم.</t>
  </si>
  <si>
    <t>موجودیت بخش عاجل معیاری (بخش عاجل داخله و جراحی).</t>
  </si>
  <si>
    <r>
      <t>موجودیت لابراتوار تشخصیه معیاری.</t>
    </r>
    <r>
      <rPr>
        <b/>
        <sz val="8"/>
        <rFont val="Bahij Zar"/>
        <family val="1"/>
      </rPr>
      <t xml:space="preserve">
ستوماتولوژی</t>
    </r>
    <r>
      <rPr>
        <sz val="8"/>
        <rFont val="Bahij Zar"/>
        <family val="1"/>
      </rPr>
      <t xml:space="preserve">
موجودیت لابراتوار و پروتیزین.</t>
    </r>
  </si>
  <si>
    <t>موجودیت دواخانه معیاری.</t>
  </si>
  <si>
    <t>موجودیت کتاب رهنمود استاژران.</t>
  </si>
  <si>
    <t>شواهد معرفی محصلان به ستاژهای صنفی.</t>
  </si>
  <si>
    <t>شواهد معرفی استاژران به دوره ستاژ نهایی.</t>
  </si>
  <si>
    <t>شواهد و مشاهده شقه/ارزیابی امتحان محصلان دوره ستاژ.</t>
  </si>
  <si>
    <t>موجودیت کمیتۀ مرگ و میر (تشکیل، لایحه وظایف، کتاب ثبت جلسات).</t>
  </si>
  <si>
    <t>موجودیت مدیریت امور استاژران و محصلان (پیگیری کارهای عملی استاژران و محصلان در شفاخانه).</t>
  </si>
  <si>
    <t>موجودیت صندوق شکایات.</t>
  </si>
  <si>
    <t>موجودیت کمره‌های امنیتی.</t>
  </si>
  <si>
    <t>موجودیت مدیریت منابع بشری.</t>
  </si>
  <si>
    <t>ذخیره گاه زباله‌های با خطر بلند.</t>
  </si>
  <si>
    <t>موجودیت مسجد شریف.</t>
  </si>
  <si>
    <t>موجودیت انتظارگاه.</t>
  </si>
  <si>
    <t>موجودیت بخش نشرات و اگاهی عامه.</t>
  </si>
  <si>
    <t>ارایه خدمات به محصلان (شامل نصاب).</t>
  </si>
  <si>
    <t>بخش اداری شفاخانه.</t>
  </si>
  <si>
    <t>موجودیت شفاخانه تدریسی.</t>
  </si>
  <si>
    <t>5.1.8</t>
  </si>
  <si>
    <t>محور تکنالوژی معلوماتی، تحقیقات علمی، کسب عواید، فعالیت‌های بین‌المللی و نقش پوهنځی‌ها در انکشاف جامعه به صورت واضح در پلان استراتیژیک تبارز داده شده است (اهداف، استراتیژی‌ها و  پلان عملیاتی 5ساله).</t>
  </si>
  <si>
    <t xml:space="preserve"> بیانیۀ دیدگاه پوهنځی‌ها باید واضح، مشخص و مختصر باشد (به نحوی که به راحتی قابل فهم بوده، در مراحل تصمیم گیری و انتخاب بین استراتیژی‌ها، مفید واقع شود.)</t>
  </si>
  <si>
    <t xml:space="preserve">موجودیت کمیتۀ فعال پلان استراتیژیک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 کمیتۀ پلان استراتیژیک بعد از تدوین پلان استراتیژیک و تائید آن وظیفه نظارت از تطبیق پلان استراتیژیک  را به پیش می‌برد. </t>
  </si>
  <si>
    <t>پلان استراتیژیک 5سالۀ پوهنځی‌ها از طرف کمیتۀ پلان استراتیژیک پوهنځی، تسوید و تدوین شده و در نهایت در جلسه کمیتۀ بررسی و تائید شده است.</t>
  </si>
  <si>
    <t xml:space="preserve">مسوده پلان سالانه در اخیر سال و قبل از شروع سال مورد نظر از طرف کمیتۀ پلان استراتیژیک ترتیب و نهایتاً در جلسه کمیتۀ مذکور تائید شده است. </t>
  </si>
  <si>
    <t>پلان سالانه جدید بعد از تائید به منظور اجراآت به تمامی واحدهای علمی و اداری زیربط ارسال گردیده است.</t>
  </si>
  <si>
    <t xml:space="preserve">موجودیت لایحه وظایف تائید شده آمر دعوت و ارشاد. </t>
  </si>
  <si>
    <t>موجودیت پلان کاری سالانه تائید شده برای  آمریت دعوت و ارشاد در مطابقت به لایحۀ وظایف آن‌ها.</t>
  </si>
  <si>
    <t xml:space="preserve"> موجودیت گزارش مشرح تائید شدۀ فعالیت‌های انجام شده توسط کمیتۀ دعوت و ارشاد در مطابقت با پلان سالانه کمیتۀ.</t>
  </si>
  <si>
    <t xml:space="preserve"> موجودیت کمیتۀ فعال نصاب در سطح پوهنځی‌ها (تائیدی اعضا و مسؤل کمیته از سوی شورای علمی پوهنځی، لایحۀ وظایف تائید شده {در لایحه وظایف کمیتۀ نصاب باید حد اقل موارد مانند: ارزیابی‎‌های مواد درسی در مطابقت به نصاب، بررسی انجام کارهای عملی به شکل درست، نظارت از تطبیق نصاب در جریان هر سمستر، طی مراحل تعدیل و تغییر مورد نیاز در نصاب، حصول اطمینان از موجودیت ظرفیت تطبیق برنامه و سایر موارد مرتبط به کمیتۀ درج گردیده باشد}،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</si>
  <si>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تحقیق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</si>
  <si>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گزارش تحلیلی تائید شده استخدام و انفکاک اعضای کادر علمی برای سه سال اخیر.</t>
  </si>
  <si>
    <t>موجودیت گزارش تحلیلی تائید شده استخدام و انفکاک کارمندان برای سه سال اخیر.</t>
  </si>
  <si>
    <t>شواهد استخدام تمام کارمندان مطابق به ساختار تشکیلاتی تائید شده پوهنځی‌ها.</t>
  </si>
  <si>
    <t>کمیتۀ امتحانات در سطح پوهنځی‌ها جهت نظارت از روند ارزیابی‌ها ایجاد گردیده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</si>
  <si>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ارتقای کیفیت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</si>
  <si>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پلان انکشافی منابع کتابخانه‌یی و معلوماتی و شواهد تطبیق پلان انکشافی که مبنی بر نیازسنجی و در مطابقت به پلان انکشاف منابع کتابخانه‌یی و معلوماتی تدوین و تائید گردیده باشد (در این پلان باید روش‌های انکشاف منابع کتابخانه‌یی و معلوماتی مانند: خرید کتب، روش جمع‌آوری نیازمندی‌ها و سایر موارد مرتبط باید شرح گردیده باشد).</t>
  </si>
  <si>
    <t>وضعیت پوهنتون</t>
  </si>
  <si>
    <t>شواهد نظارت از حاضری کارمندان پوهنتون.</t>
  </si>
  <si>
    <t>شواهد تدویر جلسات منظم و متواتر اداری پوهنتون (تقسیم اوقات تدویر جلسات عادی، کتاب ثبت صورت جلسات، اخبار و ارسال رسمی مصوبات جلسه به مراجع ذیربط و شواهد تطبیق یا پیگیری مصوبات).</t>
  </si>
  <si>
    <t xml:space="preserve">پوهنتون ثابت می‌نماید که دارای منابع مالی کافی است. </t>
  </si>
  <si>
    <t xml:space="preserve">پوهنتون داری پلان (1) ساله مالی می‌باشد که به طور واضح با اهداف استراتیژیک درج شده در پلان استراتیژیک آن مطابقت دارد. </t>
  </si>
  <si>
    <t>اسناد ارسال ساختار تشکیلاتی به واحدهای مربوطۀ پوهنتون.</t>
  </si>
  <si>
    <t>موجودیت آمر و کارمندان امور کارکنان طبق نیاز پوهنتون.</t>
  </si>
  <si>
    <t>پوهنتون به برق مورد نیاز دست‌رسی دارد.</t>
  </si>
  <si>
    <r>
      <t xml:space="preserve">معیار اصلی شمارۀ (1): دیدگاه، مأموریت و پلان گذاری استراتیژیک: </t>
    </r>
    <r>
      <rPr>
        <sz val="8"/>
        <rFont val="Bahij Zar"/>
        <family val="1"/>
      </rPr>
      <t>پوهنتون دارای دیدگاه، مأموریت و پلان استراتیژیک واضح می‌باشد که برای تمام شرکای کاری قابل فهم بوده و این پلان اساسات تصمیم گیری و تخصیص منابع را برای پوهنتون فراهم می‌کند.</t>
    </r>
  </si>
  <si>
    <t xml:space="preserve"> دیدگاه و مأموریت پوهنتون موجود است و توسط مراجع ذیصلاح طی مراحل گردیده است.</t>
  </si>
  <si>
    <t>ساختار لازم برای تدوین و نظارت از تطبیق پلان استراتیژیک در سطح پوهنتون موجود می‌باشد.</t>
  </si>
  <si>
    <t xml:space="preserve">موجودیت آمریت و آمر دعوت و ارشاد در سطح پوهنتون </t>
  </si>
  <si>
    <t>تطبیق احکام و فرامین امیر المومنین حفظه الله تعالی که در سطح پوهنتون قابل تطبیق است.</t>
  </si>
  <si>
    <t>شواهد تطبیق پالیسی‌های نظام که در سطح پوهنتون قابل تطبیق است.</t>
  </si>
  <si>
    <t>موجودیت کمیتۀ فرهنگی در سطح پوهنتون</t>
  </si>
  <si>
    <t xml:space="preserve">موجودیت ویب‌سایت به سطح پوهنتون و شواهد استفاده عملی آز آن. </t>
  </si>
  <si>
    <t>سند تخصیص بودجه برای تحقیقات در سطح پوهنتون موجود است.</t>
  </si>
  <si>
    <t xml:space="preserve">موجودیت اسناد و شواهد که نشان دهد بودجۀ تحقیقات در سطح پوهنتون به نیازسنجی دقیق و با جزیات قبل از آغاز سال ترتیب و به مراجع ذیربط غرض تائید ارسال گردیده است. </t>
  </si>
  <si>
    <t>شواهد تطبیق پلان ارتقای ظرفیت اعضای کادر علمی در بخش تحقیقات در سطح پوهنتون.</t>
  </si>
  <si>
    <t>شواهد نسبت محصل بر کارمند (حداکثر 1/70) در سطح پوهنتون.</t>
  </si>
  <si>
    <t>موجودیت مرکز انکشاف مسلکی مجهز در سطح پوهنتون و شواهد فعالیت عملی آن.</t>
  </si>
  <si>
    <t>سند تخصیص بودجه برای انکشاف مسلکی در سطح پوهنتون موجود است.</t>
  </si>
  <si>
    <t>اسناد و شواهد تدویر سمینارهای علمی یا ارسال مکاتیب رسمی جهت نظرسنجی از کارفرمایان و فارغان در رابطه به ظرفیت کابردی محصلان به سطح پوهنتون توسط مرکز کاریابی (آجندای برنامه، موضوعات ارایه شده، فورمه‌های دریافتی و تحلیل فورمه‌های دریافتی ...)</t>
  </si>
  <si>
    <t>مرکز کاریابی در سطح پوهنتون موجود می‌باشد و برای زمینه‌سازی جهت استخدام فارغ‌التحصیلان و ارتقای ظرفیت کاری محصلان، بر اساس برنامهٔ علمی، فعالیت عملی انجام داده است.</t>
  </si>
  <si>
    <t>موجودیت مرکز کاریابی در سطح پوهنتون و شواهد رابطهٔ مؤثر این مرکز با برنامه‌ها.</t>
  </si>
  <si>
    <t>برنامه‌های رقابتی مسلکی علمی به سطح پوهنتون برگزار گردیده است.</t>
  </si>
  <si>
    <t>تدویر برنامه‌های معرفی جدید الشمولان در سطح پوهنتون</t>
  </si>
  <si>
    <t>موجودیت امکانات مناسب برای آمریت ارتقای کیفیت در سطح پوهنتون.</t>
  </si>
  <si>
    <t>موجودیت سیستم‌ها و طرزالعمل‌های حفظ و مراقبت و استفاده مناسب تسهیلات تدریسی، حمایوی، لابراتوارها، کتابخانه، تسهیلات ورزشی، صنوف درسی و غیره  به سطح پوهنتون و شواهد استفاده و تطبیق آن.</t>
  </si>
  <si>
    <t>موجودیت آمریت تکنالوژی معلوماتی با تشکیلات مناسب در سطح پوهنتون.</t>
  </si>
  <si>
    <t>محتوای  پلان استراتیژیک پوهنتون معیاری بوده و در مطابقت با رهنمود تدوین پلان استراتیژیک قرار دارد</t>
  </si>
  <si>
    <t>در تدوین و طی مراحل اصولی پلان استراتیژیک پوهنتون، مشارکت بخش‌های مربوطه و مسؤلین وجود دارد.</t>
  </si>
  <si>
    <t>محتوای پلان استراتیژیک پوهنتون به استادان، کارمندان، محصلان و مراجع ذیربط، آگاهی‌دهی شده و شریک ساخته شده است.</t>
  </si>
  <si>
    <t>به منظور آگاهی استادان، کارمندان و محصلان از محتوای پلان استراتیژیک پوهنتون، برنامه‌های آگاهی‌دهی توسط کمیتۀ پلان استراتیژیک پوهنتون تدویر می‌گردد (ورکشاپ و سیمنیارهای تدویر شده برای استادان، کارمندان و محصلان بعد از تدوین پلان).</t>
  </si>
  <si>
    <t>پلان استراتیژیک 5سالۀ پوهنتون  از طرف کمیتۀ پلان استراتیژیک تسوید و تدوین شده و در نهایت در جلسه کمیتۀ، بررسی و تائید شده است.</t>
  </si>
  <si>
    <t xml:space="preserve">مسوده پلان استراتیژیک 5سالۀ تائید شده توسط کمیتۀ رسماً به شورای علمی راجع و به صورت واضح به‌عنوان یکی از مباحث اساسی در اجندای شورای علمی پوهنتون، بحث و تائید شده است. </t>
  </si>
  <si>
    <t xml:space="preserve">پلان استراتیژیک 5سالۀ تائید شده توسط کمیتۀ فرعی پلان استراتیژیک و شورای علمی پوهنځی رسماً به کمیتۀ اصلی پلان استراتیژیک پوهنتون راجع و بعد از تائیدی کمیتۀ اصلی به شورای علمی پوهنتون راجع و به صورت واضح به عنوان یکی از مباحث اساسی در اجندای شورای علمی پوهنتون بحث و تائید شده است. </t>
  </si>
  <si>
    <t xml:space="preserve">مسودۀ پلان سالانه در اخیر سال و قبل از شروع سال مورد نظر از طرف کمیتۀ پلان استراتیژیک ترتیب و در نهایت در جلسه کمیتۀ مذکور، شورای علمی پوهنتون تائید و به منظور اجراآت به تمامی واحد‌های علمی و اداری زیربط ارسال گردیده است. </t>
  </si>
  <si>
    <t xml:space="preserve">پلان سال مورد نظر بعد از تائیدی در جلسه کمیتۀ پلان استراتیژیک و شورای علمی پوهنځی رسماً به شورای علمی پوهنتون ارسال و بعد از بحث و بررسی در شورای علمی مورد تائید قرار گرفته است. </t>
  </si>
  <si>
    <t>موجودیت شورای علمی پوهنتون (تقسیم اوقات تدویر جلسات عادی، کتاب ثبت صورت جلسات، اخبار و ارسال رسمی مصوبات جلسه به مراجع ذیربط و شواهد تطبیق یا پیگیری مصوبات).</t>
  </si>
  <si>
    <t>موجودیت پالیسی رفتار اخلاقی، انصاف و عدالت تائید شده شورای علمی پوهنتون که در آن تمام موارد اخلاقی، انصاف، عدالت و تأدیب برای تخلفات تعریف شده باشد.</t>
  </si>
  <si>
    <t xml:space="preserve">موجودیت اسناد و شواهد گزارش نظارت از تطبیق پالیسی رفتار اخلاقی، انصاف و عدالت توسط کمیتۀ دعوت و ارشاد و تائید آن توسط شورای علمی پوهنتون. </t>
  </si>
  <si>
    <t>شواهد تائیدی پلان مالی (1) ساله از سوی کمیتۀ مالی و شورای علمی پوهنتون.</t>
  </si>
  <si>
    <t xml:space="preserve">موجودیت گزارش‌های توحیدی نظارت سالانه برنامه‌های علمی هر پوهنځی که توسط کمیتۀ ارتقای کیفیت و شورای علمی پوهنتون تائید گردیده است. </t>
  </si>
  <si>
    <t xml:space="preserve">موجودیت تائید گزارش مرور دوره‌یی برنامه‌های علمی توسط کمیتۀ ارتقای کیفیت و شورای علمی پوهنتون. </t>
  </si>
  <si>
    <t>خدمات کتابخانه‌یی که توسط پوهنتون ارایه می‌گردد باید در یک سند مطبوع به تفصیل شرح گردیده و قابل دسترس باشد (این خدمات شامل نحوه دست‌رسی به مأخذ درسی، کتاب‌های ریفرنس، پیشنهاد کتاب‌ها، به امانت گرفتن کتاب‌ها، خدمات فوتوکاپی و پرنت، دست‌رسی به منابع آموزشی صوتی و تصویری و غیره می‌شود).</t>
  </si>
  <si>
    <r>
      <t xml:space="preserve">پلان‌گذاری سالانه (عملیاتی)
</t>
    </r>
    <r>
      <rPr>
        <sz val="8"/>
        <rFont val="Bahij Zar"/>
        <family val="1"/>
      </rPr>
      <t xml:space="preserve">پوهنتون پلان سالانه معیاری را برای تطبیق درست پلان استراتیژیک به شکل سالانه و با مشارکت کارمندان علمی و اداری ترتیب نموده و از تطبیق آن نظارت می‌نماید.   </t>
    </r>
  </si>
  <si>
    <t xml:space="preserve">پلان سالانه پوهنتون به شکل معیاری به گونه ای ترتیب شده است که زمینه تطبیق  پلان عملیاتی پنج ساله تعریف در پلان استراتیژیک را میسر می سازد.  </t>
  </si>
  <si>
    <t xml:space="preserve">پلان سالانه پوهنتون به اساس  پلان عملیاتی پنج‌ساله مندرج در پلان استراتیژیک، برای یک سال ترتیب شده است. </t>
  </si>
  <si>
    <t xml:space="preserve">پلان سالانه پوهنتون به منظور تطبیق پلان استراتیژیک طراحی شده و با تعریف اهداف سالانه، جزئیات تمامی فعالیت‌های لازم برای رسیدن به این اهداف را به شکل مشخص و با زمانبندی دقیق تعریف، ادارات مسئول وهمکار را برای پیشبرد فعالیت‌ها مشخص، شاخص موفقیت فعالیت‌ها را واضح  و منابع مورد نیاز را برای اجرای فعالیت‌ها پیش‌بینی می‌نماید. </t>
  </si>
  <si>
    <t>کارمندان علمی و اداری در ترتیب پلان سالانه پوهنتون به شکل واقعی سهیم ساخته شده و پلان به شکل اصولی طی مراحل شده است.</t>
  </si>
  <si>
    <t>شواهد جمع‌آوری نیازمندی‌های پوهنځی‌ها برای تدوین بودجه سالانه پوهنتون.</t>
  </si>
  <si>
    <t>شواهد جمع‌آوری نیازمندی‌های آمریت‌های بخش‌های مستقل برای تدوین بودجه سالانه پوهنتون.</t>
  </si>
  <si>
    <t>موجودیت شواهد ارسال گزارش نظارت سالانه پوهنتون به وزارت تحصیلات عالی و دریافت نتیجۀ آن از ریاست تضمین کیفیت و اعتباردهی .</t>
  </si>
  <si>
    <t>رئیس و معاونین پوهنتون کارمندان دایمی بوده و هر یک قادر به انجام نقش رهبری در موقف خویش می‌باشند.</t>
  </si>
  <si>
    <r>
      <t xml:space="preserve">آگاهی‌دهی از پلان استراتیژیک
</t>
    </r>
    <r>
      <rPr>
        <sz val="8"/>
        <rFont val="Bahij Zar"/>
        <family val="1"/>
      </rPr>
      <t xml:space="preserve">پوهنتون معلومات لازم در مورد  پلان استراتیژیک  دیدگاه و مأموریت خویش را از طُرق مختلفه شریک می‌سازد. </t>
    </r>
  </si>
  <si>
    <t>حد اقل خلاصۀ پلان استراتیژیک پوهنتون بعد از تائید از طریق ویب‌سایت پوهنتون نشر گردیده است.</t>
  </si>
  <si>
    <t>موجودیت پالیسی تحقیقات تائید شده در سطح پوهنتون که دارای کودهای اخلاقی (حق نشر، سرقت ادبی ...) باشد و نشر آن در ویب‌سایت پوهنتون.</t>
  </si>
  <si>
    <t xml:space="preserve"> شواهد انجام فعالیت‌های فرهنگی و سهیم بودن اعضای کادر علمی، کارمندان  و محصلان پوهنتون در آن‌ها (تجلیل روز استقلال افغانستان از اشغال...)</t>
  </si>
  <si>
    <t xml:space="preserve">موجودیت پلان‌های کاری تائید شده سالانه تمام کارمندان اداری پوهنتون در مطابقت با لایحه وظایف. </t>
  </si>
  <si>
    <t>موجودیت گزارش‌های کاری تمام کارمندان اداری پوهنتون در مطابقت با پلان‌های کاری آن‌ها.</t>
  </si>
  <si>
    <t>موجودیت اسناد و شواهد اجراآت پوهنتون در قبال تخطی‌ها در صورت نقض پالیسی رفتار اخلاقی، انصاف و عدالت.</t>
  </si>
  <si>
    <t>اسناد و شواهدی که نشان دهد، بودجۀ سالانۀ پوهنتون در شورای علمی پوهنتون ارایه گردیده و از طرف شورای علمی و سایر مراجع ذیصلاح تائید گردیده است.</t>
  </si>
  <si>
    <t xml:space="preserve">موجودیت اسناد که نشان دهد وضعیت مالی پوهنتون در گزارش‌های تفتیش یا بازرسی مثبت ارزیابی گردیده است. </t>
  </si>
  <si>
    <t>موجودیت پلان منظم و تائید شدۀ مرور دوره‎‌یی برنامه‌های علمی پوهنتون در شورای علمی پوهنتون و ارسال آن به پوهنځی‌های مربوطه.</t>
  </si>
  <si>
    <t>شواهد تعقیب پالیسی تحقیقات پوهنتون در تمام سطوح (مشاهده تحقیقات انجام شده، نظریات و اصلاحات بعمل آمده مطابق به پالیسی ...).</t>
  </si>
  <si>
    <t xml:space="preserve">اسناد و شواهد اجراآت پوهنتون در قبال تخطی‌های علمی در صورتی‌که چنین تخطی‌ها رخ داده باشد. </t>
  </si>
  <si>
    <r>
      <t xml:space="preserve">معیار اصلی شمارۀ (2): سهم‌ پوهنتون در انکشاف جامعه و تطبیق پالیسی‌های نظام: </t>
    </r>
    <r>
      <rPr>
        <sz val="8"/>
        <rFont val="Bahij Zar"/>
        <family val="1"/>
      </rPr>
      <t>پوهنتون در آگاهی‌دهی و تطبیق فرامین امیرالمومنین حفظه الله تعالی، اجرای پالیسی‌های نظام و انکشاف جامعه سهم فعال و مؤثر می‌گیرد.</t>
    </r>
  </si>
  <si>
    <t>مجموع نمرۀ حاصله پوهنتون:</t>
  </si>
  <si>
    <t>پوهنتون برای مدیریت منابع و سیستم‌های مالی کارمندان مسلکی را استخدام نموده.</t>
  </si>
  <si>
    <t>گزارش‌های رسمی تفتیش ملی پوهنتون برای سه سال گذشته موجود می‌باشد.</t>
  </si>
  <si>
    <t>پوهنتون برای تطبیق سیستم آموزش الکترونیکی تسهیلات لازم را دارد</t>
  </si>
  <si>
    <t xml:space="preserve">موجودیت رهنمودی که برنامه‌ها، خدمات و فعالیت‌های حمایوی پوهنتون برای محصلان و چگونگی دست‌رسی به آن‌ها در آن به تفصیل شرح گردیده باشد. </t>
  </si>
  <si>
    <t>پوهنتون برای رهبری و مدیریت ارتقای کیفیت و کسب اعتبار امکانات و منابع مورد نیاز را محیا نموده است.</t>
  </si>
  <si>
    <t xml:space="preserve">موجودیت اسناد و شواهدی که نشان دهد پوهنتون برای تطبیق روند تضمین کیفیت و اعتباردهی بودجهٔ مورد نیاز را طبق پلان آمریت ارتقای کیفیت و سایر بخش‌های پوهنتون در سند بودجهٔ سالانه پوهنتون تخصیص داده و عملاً آن‌را به مصرف رسانیده است. </t>
  </si>
  <si>
    <t xml:space="preserve">پوهنتون برای مدیریت، نگهداری، ارایهٔ خدمات و انکشاف کتابخانه و منابع آموزشی و معلوماتی ساختار مدیریتی با تشکیلات مناسب را ایجاد نموده است. </t>
  </si>
  <si>
    <t>پوهنتون برای حفظ و مراقبت زیربنا و تسهیلات تدریسی خویش بودجه سالانه را تخصیص داده و عملاً مصرف نموده است (اسناد و شواهد سه سال اخیر).</t>
  </si>
  <si>
    <t>پوهنتون برای مدیریت و حفظ و مراقبت موثر از تسهیلات تکنالوژی معلوماتی ساختار با تشکیلات مناسب را ایجاد نموده.</t>
  </si>
  <si>
    <r>
      <rPr>
        <b/>
        <sz val="8"/>
        <rFont val="Bahij Zar"/>
        <family val="1"/>
      </rPr>
      <t>اجرای فرامین و پالیسی‌ها</t>
    </r>
    <r>
      <rPr>
        <sz val="8"/>
        <rFont val="Bahij Zar"/>
        <family val="1"/>
      </rPr>
      <t xml:space="preserve">
پوهنتون برای آگاهی‌دهی و اجرای فرامین امیرالمومنین حفظه الله تعالی ساختار مناسب را ایجاد نموده و تدابیر لازم را اتخاذ می‌نماید.</t>
    </r>
  </si>
  <si>
    <t xml:space="preserve">آگاهی‌دهی احکام و فرامین امیر المومنین حفظه الله تعالی و پالیسی‌های نظام در پوهنتون </t>
  </si>
  <si>
    <t xml:space="preserve">تطبیق احکام و فرامین امیر المومنین حفظه الله تعالی و پالیسی نظام در پوهنتون </t>
  </si>
  <si>
    <t xml:space="preserve">اسناد و شواهد موجودیت بودجه مورد نیاز برای تجدید سازی و انکشاف تسهیلات تکنالوژی معلوماتی در پوهنتون و شواهد مصرف آن. </t>
  </si>
  <si>
    <r>
      <rPr>
        <b/>
        <sz val="8"/>
        <rFont val="Bahij Zar"/>
        <family val="1"/>
      </rPr>
      <t>سهم گیری پوهنتون در انکشاف جامعه</t>
    </r>
    <r>
      <rPr>
        <sz val="8"/>
        <rFont val="Bahij Zar"/>
        <family val="1"/>
      </rPr>
      <t xml:space="preserve">
اعضای کادر علمی و محصلان پوهنتون از طریق فعالیت‌های علمی و فرهنگی در بلند بردن سطح آگاهی و انکشاف جامعه سهم فعال می‌گیرند. </t>
    </r>
  </si>
  <si>
    <r>
      <t xml:space="preserve">معیار اصلی شمارۀ (3): رهبری و اداره: </t>
    </r>
    <r>
      <rPr>
        <sz val="8"/>
        <rFont val="Bahij Zar"/>
        <family val="1"/>
      </rPr>
      <t>رهبری و ادارۀ پوهنتون روی رسیدن به مأموریت و اهداف استراتیژیک آن متمرکز می‌باشد.</t>
    </r>
  </si>
  <si>
    <r>
      <t xml:space="preserve">رهبری
</t>
    </r>
    <r>
      <rPr>
        <sz val="8"/>
        <rFont val="Bahij Zar"/>
        <family val="1"/>
      </rPr>
      <t>پوهنتون توسط یک تیم با صلاحیت و مؤثر در اوقات رسمی رهبری می‌گردد.</t>
    </r>
  </si>
  <si>
    <t>سند ارزیابی سالانۀ رئیس پوهنتون‌های امارتی توسط وزارت تحصیلات عالی و از پوهنتون‌های خصوصی توسط هیأت امنا.</t>
  </si>
  <si>
    <t>موجودیت لوایح وظایف رهبری پوهنتون.</t>
  </si>
  <si>
    <t>پوهنتون برای رهبری و مدیریت ارتقای کیفیت و کسب اعتبار آمریت ارتقای کیفیت با تشکیلات مناسب را ایجاد نموده است و رهبری پوهنتون به شکل مستقیم در رهبری روند تضمین کیفیت و اعتباردهی دخیل می‌باشد.</t>
  </si>
  <si>
    <t>موجودیت پلان‌های کاری سالانه رهبری پوهنتون در مطابقت با لایحه وظایف و نیازهای پوهنتون.</t>
  </si>
  <si>
    <t>پوهنتون دارای سیستم موثر است که در روشنایی آن تصمیم مشترک را جهت شفافیت اتخاذ و در قبال آن پاسخگو می‌باشد</t>
  </si>
  <si>
    <t xml:space="preserve">پوهنتون دارای پالیسی رفتار اخلاقی، انصاف و عدالت می‌باشد که تمام اعضای کادر علمی، کارمندان و محصلان از این پالیسی‌ و عواقب عدم مراعات آن آگاهی دارند. </t>
  </si>
  <si>
    <t xml:space="preserve">پوهنتون دارای پروسۀ تعریف شده برای ایجاد، مرور و ارزیابی نصاب‌های برنامه‌های علمی می‌باشد که در آن رهبری در سطوح مختلف و استادان نقش فعال دارند. </t>
  </si>
  <si>
    <t>پوهنتون دارای مرکز تحقیقاتی و لابراتوارهای مجهز بوده و استادان از ان برای انجام دادن تحقیقات عملاً استفاده می‌نماید.</t>
  </si>
  <si>
    <t xml:space="preserve">پوهنتون دارای پالیسی مدون برای حقوق، نمایندگی و مشارکت محصلان  می‌باشد که با پالیسی‌ها و‌ قوانین نظام در توافق قرار دارد و در ویب‌سایت پوهنتون نشر گردیده است. </t>
  </si>
  <si>
    <t xml:space="preserve">پوهنتون دارای تسهیلات کافی و مناسب برای تدریس و آموزش می‌باشد. </t>
  </si>
  <si>
    <t xml:space="preserve">پوهنتون دارای تسهیلات کافی جهت زمینه سازی برای انجام فعالیت‌های خارج از نصاب مانند: فعالیت‌های دینی، فرهنگی و ورزشی می‌باشد. </t>
  </si>
  <si>
    <t>پوهنتون دارای زیربنای تکنالوژی معلوماتی است، تسهیلات تکنالوژی معلوماتی و تسهیلات دست‌رسی به انترنت خویش را بروز می‌سازد و بودجهٔ مناسب را برای تکنالوژی معلوماتی تأمین می‌نماید.</t>
  </si>
  <si>
    <t>اجراآت رئیس و معاونین پوهنتون ارزیابی می‌گردند.</t>
  </si>
  <si>
    <t>سند ارزیابی سالانۀ معاونین پوهنتون توسط رئیس پوهنتون.</t>
  </si>
  <si>
    <t>موجودیت نصاب تائید شده برای هر برنامه علمی پوهنتون</t>
  </si>
  <si>
    <t>موجودیت شواهد ارسال گزارش مرور دوره‌یی برنامه‌های علمی پوهنتون به ریاست انکشاف برنامه‌های علمی  وزارت تحصیلات عالی و دریافت نتیجه آن از ریاست انکشاف برنامه‌های علمی.</t>
  </si>
  <si>
    <t xml:space="preserve">شواهد مصرف بودجه تخصیص یافته برای انجام تحقیقات علمی پوهنتون. </t>
  </si>
  <si>
    <t xml:space="preserve">اعضای کادر علمی پوهنتون جهت ارتقای ظرفیت در بخش تحقیقات به برنامه‌های کوتاه مدت، ورکشاپ‌ها، کنفرانس‌ها و سمینارها اعزام/اشتراک نموده است. </t>
  </si>
  <si>
    <t>موجودیت پالیسی تائید شدۀ آزادی‌های علمی پوهنتون (محدوده‌های آزادی‌های علمی باید به‌طور واضح در پالیسی آزادی‌های علمی ذکر شده باشد) و شواهد نشر آن در ویب‌سایت پوهنتون.</t>
  </si>
  <si>
    <t>موجودیت لوایح وظایف تائید شده تمام کارمندان اداری پوهنتون (در مطابقت به عنوان وظیفه شان).</t>
  </si>
  <si>
    <r>
      <t xml:space="preserve">اداره
</t>
    </r>
    <r>
      <rPr>
        <sz val="8"/>
        <rFont val="Bahij Zar"/>
        <family val="1"/>
      </rPr>
      <t>نظام اداری پوهنتون بر اساس مأمویت تعیین شده با در نظر داشت اولویت‌های استراتیژی به پیش می‌برود.</t>
    </r>
  </si>
  <si>
    <t xml:space="preserve">پوهنتون از تطبیق پالیسی رفتار اخلاقی، انصاف و عدالت خویش نظارت نموده و گزارش سالانهٔ نظارت و اجراآت در سطح پوهنتون به تائید شورای علمی پوهنتون موجود می‌باشد. </t>
  </si>
  <si>
    <t>پوهنتون از تکنالوژی معلوماتی خویش استفاده نموده و آنرا نظارت و رایج می‌نماید</t>
  </si>
  <si>
    <t xml:space="preserve">موجودیت اسناد و شواهدی که نشان دهد، پوهنتون از طریق مشوره با محصلان در کمیتۀ محصلان و جلسات استادان راهنما، انجام سروی‌ها و سایر طریقه‌ها، نیازمند‌های آن‌ها را جمع‌آوری و از تجارب آن‌ها برای بهبود و ایجاد تغییرات استفاده نموده است. </t>
  </si>
  <si>
    <t>پوهنتون از تسهیلات خویش حفظ و مراقبت می‌نماید.</t>
  </si>
  <si>
    <r>
      <t xml:space="preserve">معیار اصلی شمارۀ (4): منابع مالی و مدیریت آن: </t>
    </r>
    <r>
      <rPr>
        <sz val="8"/>
        <rFont val="Bahij Zar"/>
        <family val="1"/>
      </rPr>
      <t>منابع مالی پوهنتون غرض رسیدن به مأموریت و پلان استراتیژیک آن تخصیص داده شده و مدیریت می‌گردد.</t>
    </r>
  </si>
  <si>
    <t>موجودیت اسناد معتبر که منابع مالی پوهنتون و معلومات همه جانبه در مورد آن‌را ارایه نماید.</t>
  </si>
  <si>
    <t>تفتیش حساب‌ها و گزارش‌های مالی پوهنتون را  مثبت ارزیابی نموده است.</t>
  </si>
  <si>
    <t xml:space="preserve">موجودیت اسناد تخصیص بودجه سه سال اخیر که بتواند کافی بودن منابع مالی را برای پوهنتون ثابت نماید. </t>
  </si>
  <si>
    <t>موجودیت پلان مالی (1) ساله در مطابقت با اهداف پلان استراتیژیک و نیازمندی‌های پوهنتون.</t>
  </si>
  <si>
    <r>
      <t xml:space="preserve">حمایت
</t>
    </r>
    <r>
      <rPr>
        <sz val="8"/>
        <rFont val="Bahij Zar"/>
        <family val="1"/>
      </rPr>
      <t>پوهنتون بودجۀ مشخص اولیه را برای انجام تحقیقات برای اعضای کادر علمی خویش در نظر می‌گیرد و این بودجه عملاً به مصرف می‌رسد و اسناد استفاده عملی از این بودجه توسط استادان برنامه موجود می‌باشد. هم‌چنان محقیقین مورد تشویق و ترغیب قرار می‌گیرد.</t>
    </r>
    <r>
      <rPr>
        <b/>
        <sz val="8"/>
        <rFont val="Bahij Zar"/>
        <family val="1"/>
      </rPr>
      <t xml:space="preserve">
</t>
    </r>
  </si>
  <si>
    <t xml:space="preserve">اسناد و شواهد موجودیت بودجۀ سالانه تحقیق به سطح پوهنتون که از سوی مراجع ذیصلاح تائید شده باشد و مطابقت آن با نیازهای مالی پیشنهاد شده از طرف پوهنتون. </t>
  </si>
  <si>
    <t xml:space="preserve">پوهنتون به‌طور مستند می‌تواند نشان دهد که استادان به شکل واقعی ارزیابی شده اند و در نتیجۀ ارزیابی‌ها اقدامات لازم مکافات، تأدیب و تصامیم لازم برای ارتقای ظرفیت و بهبود صورت گرفته است. </t>
  </si>
  <si>
    <t xml:space="preserve">پوهنتون به‌طور مستند می‌تواند نشان دهد که کارمندان مدیریتی، اداری و تخنیکی  به‌شکل واقعی ارزیابی شده اند و در نتیجۀ ارزیابی‌ها اقدامات لازم مکافات، تأدیب و تصامیم لازم برای ارتقای ظرفیت و بهبود صورت گرفته است. </t>
  </si>
  <si>
    <t>پوهنتون ساختار تشکیلاتی مناسب و موثر را در مطابقت به مأموریت، اهداف استراتیژیک و برنامه‌های علمی خویش ایجاد نموده است.</t>
  </si>
  <si>
    <t>موجودیت کارمندان مسلکی و متخصص در بخش مالی و حسابداری پوهنتون.</t>
  </si>
  <si>
    <t>موجودیت نصاب تائید شده از جانب وزارت تحصیلات عالی برای تمامی برنامه‌های علمی لیسانس و فوق لیسانس پوهنتون.</t>
  </si>
  <si>
    <t>شواهد تطبیق نصاب تمامی برنامه‌های علمی لیسانس و فوق لیسانس پوهنتون.</t>
  </si>
  <si>
    <t>شواهد استخدام تمام کارمندان مطابق به ساختار تشکیلاتی تائید شده پوهنتون.</t>
  </si>
  <si>
    <t>موجودیت دوسیه‌های سوابق تمام کارمندان پوهنتون.</t>
  </si>
  <si>
    <t xml:space="preserve">موجودیت احاطۀ پوهنتون. </t>
  </si>
  <si>
    <t>پوهنتون برای مدیریت کارکنان خویش آمریت کارکنان با تشکیلات مناسب را ایجاد نموده است و با استفاده از پالیسی، فعالیت‌های تمام کارمندان پوهنتون ارزیابی می‌گردد.</t>
  </si>
  <si>
    <t>پوهنتون مرکز انکشاف مسلکی را ایجاد نموده است.</t>
  </si>
  <si>
    <t>پوهنتون مرکز تکنالوژی معلوماتی و یا معادل آن‌را که دارای تسهیلات مورد نیاز مانند نرم افزار، سخت افزار، شبکه و سیستم ذخیره معلومات است ایجاد نموده.</t>
  </si>
  <si>
    <t>نیازمندی‌های ارتقای ظرفیت  اعضای کادر علمی، کارمندان مدیریتی، اداری و تخنیکی تمام بخش‌های پوهنتون تشخیص گردیده و برنامه‌های ارتقای ظرفیت مطابق این نیازمندی‌ها دایر گردیده است. هم‌چنان اشتراک در برنامه‌های انکشاف مسلکی مورد تشویق و ترغیب قرار می‌گیرد.</t>
  </si>
  <si>
    <t xml:space="preserve">موجودیت گزارش ارزیابی خودی توحید شده در سطح پوهنتون که با استفاده از ارقام و معلومات دقیق مستند به‌دست آمده از گزارش‌های ارزیابی‌ خودی پوهنځی‌ها و مستندات سایر بخش‌های پوهنتون بر اساس معیارهای مربوطه ترتیب و طی مراحل گردیده است. </t>
  </si>
  <si>
    <t xml:space="preserve">اسناد و شواهد ارزیابی‌های مستمر تمام بخش‌های پوهنتون به اساس خواسته‌های معیارهای چارچوب تضمین کیفیت و اعتباردهی. </t>
  </si>
  <si>
    <t xml:space="preserve">پوهنتون پالیسی آزادی‌های علمی را تدوین نموده و به نشر رسانیده است.  </t>
  </si>
  <si>
    <r>
      <t xml:space="preserve">آزادی‌های علمی
</t>
    </r>
    <r>
      <rPr>
        <sz val="8"/>
        <rFont val="Bahij Zar"/>
        <family val="1"/>
      </rPr>
      <t xml:space="preserve">پوهنتون پالیسی مناسب را مطابق قانون برای حفاظت از آزادی‌های علمی به نشر رسانیده و تطبیق می‌نماید. </t>
    </r>
  </si>
  <si>
    <r>
      <t xml:space="preserve">معیار اصلی شمارۀ (8) تجارب محصل: </t>
    </r>
    <r>
      <rPr>
        <sz val="8"/>
        <rFont val="Bahij Zar"/>
        <family val="1"/>
      </rPr>
      <t>پوهنتون از ایجاد فضای مناسب اطمینان می‌دهد که در آن  محصلان پوهنتون می‌توان  بیاموزند، ارتقا یابند  و موفقیت کسب کنند.</t>
    </r>
  </si>
  <si>
    <r>
      <t xml:space="preserve">معلومات و دستاوردهای محصلان
</t>
    </r>
    <r>
      <rPr>
        <sz val="8"/>
        <rFont val="Bahij Zar"/>
        <family val="1"/>
      </rPr>
      <t>پوهنتون باید برای جمع آوری و تحلیل معلومات محصلان دارای سیستم‌ معیاری ‌باشد که در آن عملکرد محصلان  تحلیل و پیشرفت محصلان نظارت گردد.</t>
    </r>
  </si>
  <si>
    <t xml:space="preserve">عملکرد فارغان تحلیل  و پیشرفت محصلان نظارت گردیده است و پوهنتون می‌تواند شواهدی را ارائه نماید که براساس نتایج تحلیل و تجزیهٔ معلومات محصلان، تغییرات لازم ایجاد گردیده است. </t>
  </si>
  <si>
    <t>اسناد و شواهد تقرر حد اقل دو تن لابرانت مسلکی برای تمام لابرتوارها و مکان مجهز با میز، چوکی، کمیپوتر و الماری برای لابرانت‌ها (در صورت ضرورت هر پوهنتون می‌تواند برای لابراتوارهای موجود خویش لابرانت یا تکنیشن مقرر نماید).</t>
  </si>
  <si>
    <r>
      <t xml:space="preserve">پیشنهادها و نظریات محصلان
</t>
    </r>
    <r>
      <rPr>
        <sz val="8"/>
        <rFont val="Bahij Zar"/>
        <family val="1"/>
      </rPr>
      <t>پوهنتون پروسه‌یی را غرض جمع‌آوری پیشنهادها و نظریات محصلان ایجاد نموده و به وسیلۀ آن ساحات مورد اصلاح را تشخیص می‌نماید.</t>
    </r>
  </si>
  <si>
    <t xml:space="preserve">پوهنتون محصلان را از اقدماتی که در پاسخ به پیشنهادات و نظریات آن‌ها اتخاذ نموده با خبر می‌سازد. </t>
  </si>
  <si>
    <t>پوهنتون محصلان خویش را به دوره‌های کارآموزی معرفی نموده است.</t>
  </si>
  <si>
    <t xml:space="preserve">نتایج مصاحبه با محصلان در هنگام بازنگری پوهنتون که نشان دهد اقدمات لازم در پاسخ به پیشنهادات و نظریات آن‌ها انجام شده است. </t>
  </si>
  <si>
    <t xml:space="preserve">پوهنتون مهارت‌های فارغ‌التحصیلان را از طریق نظریات کارفرمایان و فارغان تشخیص نموده و اقدامات عملی را برای ایجاد و ارتقای چنین مهارت‌های محصلان انجام داده است. </t>
  </si>
  <si>
    <t>موجودیت اسناد و شواهدی که نشان دهد مشوره‌های شغلی به محصلان توسط افراد با تجربه و مسلکی ارایه گردیده (چنین افراد می‌توانند کارمندان دایمی پوهنتون باشند که برای انجام این وظیفه استخدام شده اند و یا افراد با تجربه و مسلکی باشند که برای دوره‌های مؤقت دعوت گردیده اند).</t>
  </si>
  <si>
    <t>پوهنتون به محصلان خدمات مشورتی و حمایتی را که به نیازمندی‌های علمی آن‌ها پاسخ‌گو باشد فراهم می‌نماید.</t>
  </si>
  <si>
    <t>پوهنتون خدماتی را غرض حمایت از نیازمندی‌های فردی محصلان فراهم می‌سازد.</t>
  </si>
  <si>
    <r>
      <t xml:space="preserve">تشکیل و مدیریت
</t>
    </r>
    <r>
      <rPr>
        <sz val="8"/>
        <rFont val="Bahij Zar"/>
        <family val="1"/>
      </rPr>
      <t>پوهنتون اطمینان می‌دهد که روند‌ ارتقا و بهبود کیفیت و کسب اعتبار در تمامی سطوح پوهنتون در مطابقت با اسناد تقنینی به‌طور مؤثر رهبری و مدیریت می‌شود.</t>
    </r>
  </si>
  <si>
    <r>
      <t xml:space="preserve">معیار اصلی شمارۀ (9) بهبود و ارتقای کیفیت: </t>
    </r>
    <r>
      <rPr>
        <sz val="8"/>
        <rFont val="Bahij Zar"/>
        <family val="1"/>
      </rPr>
      <t>پوهنتون برای بررسی و بهبود مستمر کیفیت تمام جوانب فعالیت‌های خویش، ساختارها و روندها را ایجاد نموده است.</t>
    </r>
  </si>
  <si>
    <t xml:space="preserve">موجودیت گزارش‌های توحیدی نظارت سالانه برنامه‌های علمی پوهنځی که توسط کمیتۀهای ارتقای کیفیت فرعی و شوراهای علمی پوهنځی‌های مربوطه مورد تائید قرار گرفته و رسماً به آمریت ارتقای کیفیت پوهنتون ارسال گردیده است. </t>
  </si>
  <si>
    <t>موجودیت گزارش‌های توحیدی مرور دوره‌یی برنامه‌های علمی هر پوهنځی که توسط کمیتۀهای ارتقای کیفیت فرعی و شوراهای علمی پوهنځی‌های مربوطه مورد تائید قرار گرفته و رسماً به آمریت ارتقای کیفیت پوهنتون ارسال گردیده است (ممکن است ریاست انکشاف برنامه‌های عملی گزارش‌های انفرادی مرور دوره‌یی هر برنامه را نیز جهت طی مراحل و تصمیم گیری تقاضا نماید).</t>
  </si>
  <si>
    <r>
      <t xml:space="preserve">ظرفیت و امکانات
</t>
    </r>
    <r>
      <rPr>
        <sz val="8"/>
        <rFont val="Bahij Zar"/>
        <family val="1"/>
      </rPr>
      <t>پوهنتون کتابخانه مرکزی با امکانات مناسب را ایجاد نموده و منابع معلوماتی کافی را غرض حمایت از برنامه‌های علمی و تحقیقی خود فراهم می‌سازد.</t>
    </r>
  </si>
  <si>
    <t>پوهنتون باید دیتابس معیاری را ایجاد و کتاب‌های موجود کتابخانه باید برای تشخیص و دست‌رسی، آسان تنظیم گردیده باشند. این کتاب‌ها باید به شکل معیاری با استفاده از یک سیستم معیاری طبقه بندی منابع کتابخانه‌یی کود گذاری شده باشند و بهتر است که کتاب‌ها با مهر مشخص پوهنتون مهر گردد.</t>
  </si>
  <si>
    <t xml:space="preserve">پوهنتون پروسه یی را ایجاد نموده که با تطبیق آن از استفاده مؤثر کتابخانه و منابع معلوماتی اطمینان حاصل می‌کند. </t>
  </si>
  <si>
    <t xml:space="preserve">پوهنتون آمریت کتابخانه را با تشکیلات مناسب مطابق نیازمندی‌های پوهنتون ایجاد نموده است. </t>
  </si>
  <si>
    <r>
      <t xml:space="preserve">دست‌رسی
</t>
    </r>
    <r>
      <rPr>
        <sz val="8"/>
        <rFont val="Bahij Zar"/>
        <family val="1"/>
      </rPr>
      <t>پوهنتون از دست‌رسی مناسب اعضای کادر علمی و محصلان به منابع کتابخانه‌ای و معلوماتی اطمینان می‌دهد.</t>
    </r>
  </si>
  <si>
    <t xml:space="preserve">پوهنتون مالک جایداد دایمی به نام پوهنتون می‌باشد </t>
  </si>
  <si>
    <r>
      <t xml:space="preserve">زیربنا و تسهیلات تدریسی
</t>
    </r>
    <r>
      <rPr>
        <sz val="8"/>
        <rFont val="Bahij Zar"/>
        <family val="1"/>
      </rPr>
      <t xml:space="preserve">پوهنتون دارای تسهیلات کافی و مناسب به شمول تجهیزات و تسهیلات مورد نیاز برای تدریس و تطبیق مؤثر نصاب‌‌ها  و برنامه‌های عملی و انجام تحقیقات بوده و تسهیلات را جهت زمینه‌سازی برای انجام فعالیت‌های خارج از نصاب، سهولت‌ها را برای رفع نمودن نیازهای اولیهٔ روزمره کارمندان و محصلان،  ایجاد نموده و از آن حفظ و مراقب می‌نماید. هم‌چنان برای تطبیق اهداف استراتیژیک، تسهیلات خویش را انکشاف می‌دهد. </t>
    </r>
  </si>
  <si>
    <t>پوهنتون سهولت‌های رفع نمودن نیازهای اولیه روزمره کارمندان و محصلان را ایجاد نموده است.</t>
  </si>
  <si>
    <t xml:space="preserve">پوهنتون کمپیوترلب/کمپیوترلب‌های مورد نیاز را برای حمایه برنامه‌های علمی خویش ایجاد نموده. </t>
  </si>
  <si>
    <t>محیط پوهنتون و تسهیلات فزیکی و تدریسی در مطابقت با اصول و قواعد مصؤونیت و صحت قرار دارند.</t>
  </si>
  <si>
    <t xml:space="preserve">موجودیت طرزالعمل و پلان مدیریت حالت اضطرار با در نظر داشت نوعیت و وضعیت پوهنتون و شواهد نشر و آگاهی‌دهی آن به اعضای کادر علمی، کارمندان و محصلان. </t>
  </si>
  <si>
    <t>موقعیت پوهنتون</t>
  </si>
  <si>
    <t>پلان استراتیژیک جدید پوهنتون حد اقل سه ماه قبل از ختم پلان استراتیژیک قبلی آن، توسط پوهنتون تدوین، تائید و به وزارت تحصیلات عالی ارسال  و در نهایت تائید شده باشد.</t>
  </si>
  <si>
    <t>شواهد ترتیب و تائید بودجۀ سالانه توسط کمیتۀ مالی در مطابقت با پلان عملیاتی سال مورد نظر پوهنتون (کمیتۀ مالی باید بودجه سالانه پوهنتون را با در نظرداشت منابع مالی، عایدات، وضعیت مالی، نیازمندی‌های مالی تمام بخش‌ها بعد از اولویت بندی‌ها و بحث همه جانبه به اساس یک طرزالعمل تائید شده تدوین بودجه ترتیب و تائید نماید).</t>
  </si>
  <si>
    <t xml:space="preserve">پوهنتون تمام معلومات مورد نیاز برنامه‌های علمی، امکانات و اعضای کادر علمی خویش را به آگاهی عامه می‌رساند. </t>
  </si>
  <si>
    <t>پوهنتون پروسۀ نظارت سالانه به شکل معیاری اجرا و طی مراحل گردیده.</t>
  </si>
  <si>
    <t>پوهنتون ظرفیت اعضای کادر علمی و کارمندان خویش را در رابطه به آموزش الکترونیکی ارتقا می‌بخشد.</t>
  </si>
  <si>
    <r>
      <t>معیار اصلی شمارۀ (6) تحقیق:</t>
    </r>
    <r>
      <rPr>
        <sz val="8"/>
        <rFont val="Bahij Zar"/>
        <family val="1"/>
      </rPr>
      <t xml:space="preserve"> پوهنتون زیربنا، امکانات و تجهیزات مورد نیاز برای انجام تحقیقات را فراهم ساخته، استادان به طور فعال در کارهای تحقیقی مشغول می‌باشند و از امکانات استفاده می‌نمایند.</t>
    </r>
  </si>
  <si>
    <t>پوهنتون فعالیت‌های تحقیقات را مدیریت می‌نماید.</t>
  </si>
  <si>
    <r>
      <t xml:space="preserve">محیط پوهنتون
</t>
    </r>
    <r>
      <rPr>
        <sz val="8"/>
        <rFont val="Bahij Zar"/>
        <family val="1"/>
      </rPr>
      <t>پوهنتون اقدامات لازم را برای مهیا ساختن محیط صحی، مصئون و امن برای اعضای کادر علمی، کارمندان و محصلان را انجام می‌هد.</t>
    </r>
  </si>
  <si>
    <t>سهم‌ پوهنتون در انکشاف جامعه و تطبیق پالیسی‌های نظام</t>
  </si>
  <si>
    <t xml:space="preserve">موجودیت اسناد نسبت استاد-محصل (موجودیت ارقام برای یک سال اخیر که با استفاده از رابطه: (تعداد محصلان تقسیم بر تعداد استادان کادری) به‌دست آمده باشد. این نسبت باید هم در سطح پوهنتون و هم در سطوح هر کدام برنامه‌های علمی محاسبه گردیده باشد) در علوم اجتماعی 1:40 و در علوم طبیعی 1:30 بیشتر نباشد. </t>
  </si>
  <si>
    <t>موجودیت کمیتۀ دعوت و ارشاد و رسیدگی به شکایات در سطح پوهنتون</t>
  </si>
  <si>
    <r>
      <t>غیرفوری:</t>
    </r>
    <r>
      <rPr>
        <sz val="10"/>
        <rFont val="Bahij Zar"/>
        <family val="1"/>
      </rPr>
      <t xml:space="preserve"> پیشنهاد‌هایی که باید در 12 ماه آینده تطبیق گردد.</t>
    </r>
  </si>
  <si>
    <t>موجودیت کمیته نظم و دسپلین در سطح پوهنتون</t>
  </si>
  <si>
    <t xml:space="preserve">شواهد به موقع ارسال طرح بودجۀ پیشنهادی سالانه پوهنتون جهت تخصیص به وزارت تحصیلات عالی، مواصلت بودجه تخصیص شده به پوهنتون از جانب وزارت، ارایه آن در شورای علمی پوهنتون و تکثیر آن به بخش‌های مربوطه پوهنتون (در پوهنتون‌های خصوصی ارایه بودجه تخصیص یافته در شورای علمی پوهنتون و تکثیر آن به بخش‌های مربوطه نهاد). </t>
  </si>
  <si>
    <t>موجودیت صندوق شکایات در سطح پوهنتون (در پوهنتون‌های امارتی در سطح هر پوهنځی هم الزامی است) و شواهد استفاده مؤثر از آن.</t>
  </si>
  <si>
    <t xml:space="preserve">پوهنتون‌های خصوصی برای تمام برنامه‌های علمی خویش و پوهنتون‌های امارتی برای برنامه‌های شبانه و فوق لیسانس خویش دارای پالیسی واضح مربوط به فیس‌ها و سایر موضوعات مربوط به پرداخت‌ها می‌باشد که نشر گردیده و برای ذینفعان قابل دسترس می‌باشد. </t>
  </si>
  <si>
    <t xml:space="preserve">پوهنتون توامیت‌ها را با پوهنتون‌ها و سایر ذینفعان در داخل کشور مطابق برنامه‌های علمی و نیازمندی‌های پوهنتون عقد، تطبیق و به‌طور مؤثر مدیریت نموده است. </t>
  </si>
  <si>
    <t xml:space="preserve">شواهد استفاده از محتوای تفاهم‌نامه‌ها با پوهنتون‌ها و ذینفعان بیرونی </t>
  </si>
  <si>
    <t>اسناد و شواهد مکافات و تأدیب اعضای کادر علمی به اساس نتایج ارزیابی‌ها (در پوهنتون‌های خصوصی اعضای کادر علمی و اساتید قراردادی هر دو شامل می‌شود).</t>
  </si>
  <si>
    <t xml:space="preserve">اسناد و شواهدی که نشان دهد پوهنتون از ارقام و معلومات مانند: فیصدی شمولیت و فراغت، فیصدی فارغان مؤفق شده به دریافت وظیفه، فیصدی فارغان مؤفق شده در امتحان اگزت برای پوهنتون‌های که رشته‌های طبی دارند و ارقام محصلان جدید‌الشمول برای ایجاد تغییرات لازم استفاده نموده است. </t>
  </si>
  <si>
    <t>موجودیت هیأت امنا تائید شده از جانب وزارت تحصیلات عالی و شواهد اتخاذ تصامیم برای بهبود و انکشاف پوهنتون (لایحۀ وظایف، تقسیم اوقات تدویر جلسات عادی، کتاب ثبت صورت جلسات، اخبار و ارسال رسمی مصوبات جلسه به مراجع ذیربط و شواهد تطبیق یا پیگیری مصوبات).
(در پوهنتون‌های خصوصی قابل تطبیق  می‌باشد).</t>
  </si>
  <si>
    <t>اسناد توامیت‌های علمی پوهنتون با پوهنتون‌ها و ذینفعان داخلی (لیست تمام تفاهم‌نامه‌ها و توامیت‌های فعال).</t>
  </si>
  <si>
    <t>کلمات بیرونی</t>
  </si>
  <si>
    <t>معادل آن به پښتو</t>
  </si>
  <si>
    <t>معادل آن به دری</t>
  </si>
  <si>
    <t>تحلیل سوات</t>
  </si>
  <si>
    <t>د قوت، کمزورۍ، فرصتونو او ګواښونو تحلیل</t>
  </si>
  <si>
    <t>تحلیل قوت‌، ضعف‌، فرصت‌ و تهدید</t>
  </si>
  <si>
    <t>ماتریکس</t>
  </si>
  <si>
    <t>جدولونه</t>
  </si>
  <si>
    <t>څانګه</t>
  </si>
  <si>
    <t>رشته</t>
  </si>
  <si>
    <t>میکانیزم</t>
  </si>
  <si>
    <t>طریقه</t>
  </si>
  <si>
    <t>روش</t>
  </si>
  <si>
    <t>سیستم</t>
  </si>
  <si>
    <t>سېسټم</t>
  </si>
  <si>
    <t>کتلاگ</t>
  </si>
  <si>
    <t>د پوهنتون پېژندنې کتاب</t>
  </si>
  <si>
    <t>کتاب معرفی پوهنتون</t>
  </si>
  <si>
    <t>اکادمیک</t>
  </si>
  <si>
    <t>علمي</t>
  </si>
  <si>
    <t>علمی</t>
  </si>
  <si>
    <t>فارمت</t>
  </si>
  <si>
    <t>نمونه</t>
  </si>
  <si>
    <t>فیدبک</t>
  </si>
  <si>
    <t>نظر ورکول</t>
  </si>
  <si>
    <t>بازخورد</t>
  </si>
  <si>
    <t>ادیتوریم</t>
  </si>
  <si>
    <t>د لویو غوڼډو تالار</t>
  </si>
  <si>
    <t>تالار برزګ جلسات</t>
  </si>
  <si>
    <t>جمنازیوم</t>
  </si>
  <si>
    <t xml:space="preserve">د لوبو تالار </t>
  </si>
  <si>
    <t>تالار ورزشی</t>
  </si>
  <si>
    <t>سولر</t>
  </si>
  <si>
    <t>لمریزه برښنا</t>
  </si>
  <si>
    <t xml:space="preserve">برق خورشیدی </t>
  </si>
  <si>
    <t>کانتین</t>
  </si>
  <si>
    <t>پلورنځی</t>
  </si>
  <si>
    <t>دوکان</t>
  </si>
  <si>
    <t>پروتوکول</t>
  </si>
  <si>
    <t>د ثبت ګڼه</t>
  </si>
  <si>
    <t>شماره ثبت</t>
  </si>
  <si>
    <t>سیستم HELMIS&amp;HMIS</t>
  </si>
  <si>
    <t>سیسټم</t>
  </si>
  <si>
    <t xml:space="preserve">سافت ویر و هارد ویر </t>
  </si>
  <si>
    <t>نرم افزار او سخت افزار</t>
  </si>
  <si>
    <t>کلینیک</t>
  </si>
  <si>
    <t>روغتیایي مرکز</t>
  </si>
  <si>
    <t>مرکز صحی</t>
  </si>
  <si>
    <t>ویب سایت</t>
  </si>
  <si>
    <t>برښنایي پاڼه</t>
  </si>
  <si>
    <t>صفحه انترنتی</t>
  </si>
  <si>
    <t>پارکینگ</t>
  </si>
  <si>
    <t>د موټرو تم ځای</t>
  </si>
  <si>
    <t>محل توقف وسایط</t>
  </si>
  <si>
    <t>کورس</t>
  </si>
  <si>
    <t>تعلیمي دوره</t>
  </si>
  <si>
    <t xml:space="preserve">دوره تعلیمی </t>
  </si>
  <si>
    <t xml:space="preserve">کورس پالیسی </t>
  </si>
  <si>
    <t>درسي مفردات</t>
  </si>
  <si>
    <t xml:space="preserve">مفردات درسی </t>
  </si>
  <si>
    <t>میتود</t>
  </si>
  <si>
    <t>تګلاره/لاره/طریقه</t>
  </si>
  <si>
    <t>کریکولم</t>
  </si>
  <si>
    <t>نصاب</t>
  </si>
  <si>
    <t>سکتور</t>
  </si>
  <si>
    <t>ادارات</t>
  </si>
  <si>
    <t>بدیل کلمات خارجی در این چارچوب</t>
  </si>
  <si>
    <t>رسنې</t>
  </si>
  <si>
    <t>مطبوعات</t>
  </si>
  <si>
    <t>رادیو و تلویزون</t>
  </si>
  <si>
    <t>استراتیژی‌های انتخاب شده در پلان استراتیژیک برمبنای تحلیل دقیق اطلاعات واقعی به‌دست آمده از محیط داخلی و خارجی پوهنتون تدوین شده است (اسناد حمایوی تحلیل قوت‌، ضعف‌، فرصت‌ و تهدید به منظور تدوین پلان استراتیژیک پوهنتون و جدول‌های دقیق تحلیل عوامل و اولویت بندی استراتیژی‌ها).</t>
  </si>
  <si>
    <t>استراتیژی‌های انتخاب شده در پلان استراتیژیک برمبنای تحلیل دقیق اطلاعت واقعی به‌دست آمده از محیط داخلی و خارجی پوهنځی‌ها تدوین شده است (اسناد حمایوی تحلیل قوت‌، ضعف‌، فرصت‌ و تهدید به منظور تدوین پلان استراتیژیک پوهنځی‌ و جدول‌های دقیق تحلیل عوامل و اولویت‌بندی استراتیژی‌ها).</t>
  </si>
  <si>
    <t>رشته پلان سالانه را به شکل واقعی ترتیب و به شکل اصولی طی مراحل نموده است.</t>
  </si>
  <si>
    <t xml:space="preserve">مسوده پلان سالانه در اخیر سال و قبل از شروع سال مورد نظر توسط آمر رشته ترتیب و نهایتاً در مجلس رشته تائید شده است. </t>
  </si>
  <si>
    <t xml:space="preserve">پلان سالانه بعد از تائیدی در مجلس رشته رسماً به شورای علمی پوهنځی‌ها ارسال و بعد از بحث و بررسی در شورای علمی مورد تائید قرار گرفته است. </t>
  </si>
  <si>
    <t>شواهد اقدمات انجام شده مبنی بر نتایج پروسه نظارت سالانه در هر رشته.</t>
  </si>
  <si>
    <t>موجودیت پلان بهبود تدریس رشته در مطابقت با نتایج ارزیابی‌ها و گزارش تطبیق این پلان (پلان بهبود تدریس صرف توسط آمر رشته ترتیب می‌گردد).</t>
  </si>
  <si>
    <t xml:space="preserve"> بیانیۀ دیدگاه و مأموریت رشته‌ها معیاری می‌باشد.</t>
  </si>
  <si>
    <t xml:space="preserve"> بیانیۀ دیدگاه رشته‌ها باید واضح، مشخص ومختصر باشد (به نحوی که به راحتی قابل فهم بوده، در مراحل تصمیم گیری و انتخاب بین استراتیژی‌ها، مفید واقع شود.)</t>
  </si>
  <si>
    <t>بیانیۀ مأموریت رشته‌ها باید واضح و مشخص باشد ( به نحوی که حوزۀ فعالیت رشته‌ها را مشخص ساخته منحیث مرجع، برای ارزیابی پیشرفت در جهت دستیابی به اهداف و مقاصد رشته‌ها، قرار گرفته بتواند.)</t>
  </si>
  <si>
    <t>دیدگاه و مأموریت رشته‌ها توسط مراجع ذیصلاح طی مراحل گردیده است.</t>
  </si>
  <si>
    <t>دیدگاه و مأموریت رشته‌ها باید توسط مجلس رشته ترتیب، نهایی و تائید شود و بعداً توسط کمیتۀ پلان استراتیژیک و شورای علمی پوهنځی مربوطه  نیز تائید شده باشد.</t>
  </si>
  <si>
    <t xml:space="preserve"> پوهنځی‌ها، رشته‌ها، استادان، کارمندان، محصلان، مراجع ذیربط بیرونی و ذینفعان با در نظرداشت اصول علمی و ارتباط منطقی در تدوین پلان استراتیژیک پوهنتون سهیم ساخته شده اند. (اسناد حمایوی مانند مکتوب، پرسش‌نامه، سمینار، ورکشاپ ...)</t>
  </si>
  <si>
    <t xml:space="preserve"> رشته‌های پوهنځی‌ مربوطه، استادان، کارمندان، محصلان، مراجع ذیربط بیرونی و ذینفعان با در نظرداشت اصول علمی و ارتباط منطقی در تدوین پلان استراتیژیک پوهنځی‌، سهیم ساخته شده اند. (اسناد حمایوی مانند مکتوب، پرسش‌نامه، سمینار، ورکشاپ ...)</t>
  </si>
  <si>
    <t xml:space="preserve">پلان سالانه رشته‌ها به شکل معیاری به گونه‌یی ترتیب شده است که زمینه تطبیق پلان استراتیژیک پوهنځی‌ها را میسر می‌سازد.  </t>
  </si>
  <si>
    <t xml:space="preserve">پلان سالانه رشته‌ها به اساس پلان استراتیژیک پوهنځی‌ مربوطه، برای یک سال ترتیب شده است. </t>
  </si>
  <si>
    <t xml:space="preserve">پلان سالانه رشته‌ها به منظور تطبیق پلان استراتیژیک پوهنځی‌ها طراحی شده و با تعریف اهداف سالانه، جزئیات تمامی فعالیت‌های لازم برای رسیدن به این اهداف را به شکل مشخص و با زمانبندی دقیق تعریف، ادارات مسئول وهمکار را برای پیشبرد فعالیت‌ها مشخص، شاخص موفقیت فعالیت‌ها را واضح  و منابع مورد نیاز را برای اجرای فعالیت‌ها پیش‌بینی می‌نماید. </t>
  </si>
  <si>
    <t>دیدگاه و مأموریت رشته‌ها به نشر رسیده است.</t>
  </si>
  <si>
    <t xml:space="preserve">  دیدگاه و مأموریت رشته‌ها در بروشر و ویب‌سایت رسمی پوهنتون/پوهنځی‌ها نشر شده است. </t>
  </si>
  <si>
    <t>موجودیت شواهد تقرر رهبری (رئیس، معاونین، روئسای پوهنځی‌ها و آمرین رشته‌ها) پوهنتون‌های امارتی به اساس اصول تعیین شده و منظوری وزارت منحیث کارمندان دایمی.
موجودیت شواهد منظوری رهبری (رئیس و معاونین) پوهنتون‌های خصوصی به اساس اصول تعیین شده و منظوری وزارت منحیث کارمندان دایمی و معرفی روئسای پوهنځی‌ها و آمرین رشته‌ها به مراجع ذیربط.</t>
  </si>
  <si>
    <t>موجودیت گزارش‌های کاری آمرین رشته‌های پوهنتون و شواهد ارایه آن‌ها در شورای علمی پوهنځی‌های مربوطه در مطابقت با پلان‌های کاری آن‌ها.</t>
  </si>
  <si>
    <t>سند ارزیابی سالانۀ آمرین رشته‌های پوهنتون توسط روئسای پوهنځی‌های مربوطه پوهنتون.</t>
  </si>
  <si>
    <t>رهبری پوهنتون، پوهنځی‌ها و رشته‌ها جهت بلند بردن مهارت‌های رهبری‌شان مورد ارتقای ظرفیت‌ قرار می‌گیرند.</t>
  </si>
  <si>
    <t xml:space="preserve">شواهد دایر نمودن برنامه‌های ارتقای ظرفیت جهت بلند بردن مهارت‌های رهبری پوهنتون، رؤسای پوهنځی‌ها و آمرین رشته‌ها در مطابقت با نتایج ارزیابی آن‌ها و لزوم دید. </t>
  </si>
  <si>
    <t>رشته‌ها دارای سیستم موثر است که در روشنایی آن تصمیم مشترک را جهت شفافیت اتخاذ و در قبال آن پاسخگو می‌باشد</t>
  </si>
  <si>
    <t>موجودیت جواز فعالیت (پوهنتون، پوهنځی‌ها و رشته‌ها).</t>
  </si>
  <si>
    <t xml:space="preserve">رشته‌ها تمام معلومات مورد نیاز برنامه‌های علمی، امکانات و اعضای کادر علمی خویش را به آگاهی عامه می‌رساند. </t>
  </si>
  <si>
    <t>شواهد نشر معلومات رشته‌ها در ویب‌سایت.</t>
  </si>
  <si>
    <t>رشته‌ها پروسه نظارت سالانه به شکل معیاری اجرا و طی مراحل گردیده.</t>
  </si>
  <si>
    <t>حوزه‌های تحقیق اعضای کادر علمی رشته‌ها مشخص می‌باشد.</t>
  </si>
  <si>
    <t>شواهد مشخص بودن حوزه/ساحه تحقیق اعضای کادر علمی رشته‌ها (تقسیم ساحه تحقیق بر اساس تخصص اعضای کادر علمی در روشنایی نیازسنجی).</t>
  </si>
  <si>
    <t>رشته‌ها برای رهبری و مدیریت ارتقای کیفیت و کسب اعتبار به شکل مستقیم در رهبری روند تضمین کیفیت و اعتباردهی دخیل می‌باشد.</t>
  </si>
  <si>
    <t xml:space="preserve">اسناد و شواهد عضویت آمرین رشته‌ها در کمیتۀ ارتقای کیفیت پوهنځی‌ها و سعی آن‌ها در حل چالش‌های موجود در قبال تطبیق معیارهای تضمین کیفیت و اعتباردهی. </t>
  </si>
  <si>
    <t xml:space="preserve"> رشته‌ها پروسهٔ تضمین کیفیت، کسب اعتبار و حفظ اعتبار ترویج می‌نماید</t>
  </si>
  <si>
    <t xml:space="preserve">موجودیت گزارش‌های ارزیابی خودی رشته‌ها برای مرحله مربوطه کسب اعتبار در  رشته‌ها. </t>
  </si>
  <si>
    <t>موجودیت روش آگاهی‌دهی احکام و فرامین امیرالمومنین حفظه الله تعالی و پالیسی نظام</t>
  </si>
  <si>
    <t xml:space="preserve">موجودیت روش رسیدگی به شکایات اعضای کادر علمی، کارمندان و محصلان و نشر آن از طُرق مختلف. </t>
  </si>
  <si>
    <t>روش مورد تشویق و ترغیب قرار دادن تحقیقات و نو آوری موجود است و عملاً تطبیق گردیده است.</t>
  </si>
  <si>
    <t xml:space="preserve">موجودیت روش تائید شده برای تشویق و ترغیب محقیقین. </t>
  </si>
  <si>
    <t>موجودیت روش واضح ارزیابی فعالیت‌های علمی استادان.</t>
  </si>
  <si>
    <t>موجودیت روش تائید شده نظرسنجی از کارفرمایان و فارغان در رابطه به تشخیص مهارت های فارغ‌التحصیلان و روش‌های ایجاد و ارتقای چنین مهارت‌های محصلان.</t>
  </si>
  <si>
    <t>پوهنځی‌ها بر اساس روش تائید شده محصلان خویش را جهت ارتقای ظرفیت کاربردی آن‌ها بر اساس نیاز سنجی انجام شده به مرکز کاریابی معرفی می‌نماید.</t>
  </si>
  <si>
    <t>موجودیت روش ارایۀ خدمات به محصلان در مرکز مشوره‌دهی.</t>
  </si>
  <si>
    <t>موجودیت اسناد و شواهد تطبیق روش مرکز مشوره‌دهی که نشان دهد، به کدام انواع خدمات مشوره‌دهی و برای چه تعدادی از مراجعین ارایه گردیده است (اسناد حد اقل یک سال).</t>
  </si>
  <si>
    <t xml:space="preserve">موجودیت روش نظارت و حفظ معلومات کمره‌های امنیتی. </t>
  </si>
  <si>
    <t>موجودیت روش تدوین شده مدیریت زباله های طبی (تفکیک، چگونگی دفع، ذخیره زباله ها و شواهد تطبیق آن).</t>
  </si>
  <si>
    <t xml:space="preserve">موجودیت کتاب معرفی پوهنتون و شواهد نشر آن. </t>
  </si>
  <si>
    <t xml:space="preserve">موجودیت کتاب معرفی پوهنځی‌ها و شواهد نشر آن. </t>
  </si>
  <si>
    <t xml:space="preserve">موجودیت گزارش‌های نظارت سالانه هر برنامه علمی در نمونه مربوطه اش که توسط مجلس رشته مورد تائید قرار گرفته باشد و رسماً به ریاست پوهنځی مربوطه غرض طی مراحل ارسال گردیده باشد و بعد از تائیدی پوهنځی نتیجه آن با رشته مربوطه شریک گردیده است. </t>
  </si>
  <si>
    <t xml:space="preserve">موجودیت روش تائید شده برای نظارت، تعیین سطح استفاده از سیستم مدیریت آموزش الکترونیکی، اخذ بازخورد اعضای کادر علمی و محصلان جهت استفاده بهتر و ایجاد اصلاحات در سیستم مدیریت آموزش الکترونیکی. </t>
  </si>
  <si>
    <t>شواهد استفاده از محتوای تفاهم‌نامه‌ها با پوهنتون‌های و ذینفعان در داخل کشور (مانند: دریافت بازخورد کارفرمایان و استفاده از معلومات به‌دست آمده برای بهبود نصاب، زمینه‌سازی برای کاریابی، آموزش و انجام کار‌های عملی و کار آموزی محصلان مطابق رشته، تبادل تجارب، انجام تحقیقات مشترک و سایر فعالیت‌های مشترک).</t>
  </si>
  <si>
    <t>موجودیت شواهد تطبیق پروسه ارزیابی فعالیت‌های علمی اعضای کادر علمی، ارایه بازخورد و مقایسه نتایج ارزیابی سمستر مورد نظر به نتایج ارزیابی سمستر قبلی.</t>
  </si>
  <si>
    <t>موجودیت تالار برزګ جلسات یا تالار کنفرانس‌ بزرگ (دارای امکانات معادل تالار برزګ جلسات) در سطح پوهنتون.</t>
  </si>
  <si>
    <t>متصل بودن پوهنتون به شبکه برق عمومی و یا بدیل آن متناسب برای نیازهای پوهنتون (برق خورشیدی و یا جنراتوری) (پوهنتون‌های‌که به شبکه عمومی برق متصل هستند لازم است دارای منبع ریزرفی که در صورت قطع شدن برق شبکه نیازهای اولیه پوهنتون را مرفوع سازد نیز باشند)</t>
  </si>
  <si>
    <t>موجودیت دوکان.</t>
  </si>
  <si>
    <t>موجودیت نرم افزارهای نمایش سه بعدی ساختمان های اناتومیکی و رهنمای استفاده از آن.</t>
  </si>
  <si>
    <t xml:space="preserve"> موجودیت مرکز صحی با پرسونل مسلکی برای اعضای کادری، محصلان و کارمندان.</t>
  </si>
  <si>
    <t>حد اقل خلاصۀ پلان استراتیژیک پوهنځی‌ها بعد از تائید از طریق صفحه انترنتی پوهنتون/پوهنځی‌ها نشر گردیده است.</t>
  </si>
  <si>
    <t>موجودیت محل توقف وسایط.</t>
  </si>
  <si>
    <t xml:space="preserve">موجودیت اسناد و شواهد فراگیری دوره‌های تعلیمی، سمینارها و ورکشاپ‌های آموزشی برای اعضای کادر علمی پوهنتون (تصدیق نامه‌های اعطا شده، ارقام و معلومات که نشان دهد چند فیصد از تمام اعضای کادر علمی پوهنتون آموزش دیده اند... ). </t>
  </si>
  <si>
    <t xml:space="preserve">موجودیت اسناد و شواهد فراگیری دوره‌های تعلیمی، سمینارها و ورکشاپ‌ها برای ارتقای ظرفیت در ارتباط به آموزش الکترونیکی برای اعضای کادر علمی پوهنتون (تصدیق نامه‌های اعطا شده، ارقام و معلوماتی که نشان دهد چند فیصد از تمام اعضای کادر علمی پوهنتون در زمینه آموزش الکترونیکی آموزش دیده اند... ). </t>
  </si>
  <si>
    <t>اسناد و شواهد دوره‌های تعلیمی ثبت شده از طرف اعضای کادر علمی در سیستم آموزش الکترونیکی.</t>
  </si>
  <si>
    <t xml:space="preserve">موجودیت اسناد و شواهدی که نشان دهد معاونیت/ آمریت تحقیقات پوهنتون درهماهنگی با کمیتۀهای فرعی تحقیق در آغاز هر سال از طریق نیازسنجی موارد را که در بخش تحقیقات آموزش آن نیاز است شناسایی نموده و به اساس آن در پلان معاونیت/آمریت تحقیقات ورکشاپ‌ها و دوره‌های تعلیمی آموزشی مربوطه را تدوین نموده است. </t>
  </si>
  <si>
    <t xml:space="preserve">موجودیت اسناد و شواهدی که نشان دهد کمیتۀهای فرعی تحقیق در آغاز هر سال از طریق نیازسنجی موارد را که در بخش تحقیقات آموزش آن نیاز است شناسایی نموده و به اساس آن در پلان کمیتۀ فرعی تحقیق ورکشاپ‌ها و دوره‌های تعلیمی آموزشی مربوطه را تدوین نموده است. </t>
  </si>
  <si>
    <t>موجودیت اسناد و شواهدی که نشان دهد پوهنتون جهت رفع نیازمندی‌های علمی محصلان، برنامه‌های تقویتی مانند: دوره‌های تعلیمی آموزش زبان، دوره‌های تعلیمی آموزش کمپیوتر و تکنالوژی معلوماتی و غیره را طبق نیازمندی‌های محصلان خویش دایر نموده است.</t>
  </si>
  <si>
    <t>موجودیت لیست و کتاب‌های فزیکی جدید به تفکیک رشته‌های موجود در پوهنتون و مطابقت ان به تقاضای مضامین تخصصی برنامه‌ها (در کتابخانه فزیکی حد اقل باید ماخذ اساسی درسی هر مضمون که در مفردات درسی مضامین ذکر گردیده به تعداد موجود باشد که دست‌رسی محصلان را به این کتاب‌ها فراهم نماید).</t>
  </si>
  <si>
    <t>پوهنتون به‌طور متواتر همرای محصلان و نماینده‌گان محصلان از طریق انجام سروی‌ها و روش‌های دیگر برای درک بهتر نیازمندی‌ها و تجارب آن‌ها مشوره می‌نماید.</t>
  </si>
  <si>
    <t xml:space="preserve">مطابقت مفردات درسی مضامین و روش‌های یاددهی و یادگیری پیش‌بینی شده در آن با محتوای و خصوصیات نصاب. </t>
  </si>
  <si>
    <t>اسناد و شواهد تعمیر شفاخانه مطابق به نصاب، بخش‌های موجود و جواز.</t>
  </si>
  <si>
    <t>شواهد و مشاهده مریضان طبق نصاب محصلان دوره ستاژ (تعداد محصلان، کتاب ثبت و راجستر مریضان، مصاحبه با محصلان...).</t>
  </si>
  <si>
    <t>شواهد تدویر برنامه‌های آگاهی‌دهی احکام و فرامین امیر المومنین حفظه الله تعالی در جامعه (اشتراک در سمینارها، مطبوعات و رسانه‌های اجتماعی بر اساس شرایط روش).</t>
  </si>
  <si>
    <t>شواهد تدویر برنامه‌های آگاهی‌دهی پالیسی‌های نظام در جامعه (اشتراک در سمینارها، مطبوعات و رسانه‌های اجتماعی بر اساس شرایط روش)</t>
  </si>
  <si>
    <t>شواهد آگاهی‌دهی برنامه‌های علمی اعضای کادر علمی مطابق به خواسته‌های رشته تحصیلی شان در جامعه (اشتراک در ورکشاپ‌ها، کنفرانس‌ها، سمینارها، مطبوعات و رسانه‌های اجتماعی بر اساس شرایط روش مذکور).</t>
  </si>
  <si>
    <t>موجودیت روش آگاهی‌دهی احکام و فرامین امیر المومنین حفظه الله تعالی و پالیسی نظام که دارای موضوعات مانند (روند آگاهی‌دهی و تطبیق احکام،  نظارت از آگاهی‌دهی و تطبیق، ارسال احکام امیرالمومنین حفظه الله تعالی و پالیسی‌های نظام به بخش‌های مربوطه، شرایط اشتراک و نحوه سخنرانی اعضای کادر علمی و کارمندان در مطبوعات، رسانه‌های اجتماعی و تدویر برنامه‌های آموزشی).</t>
  </si>
  <si>
    <t xml:space="preserve">شواهد موجودیت روند معیاری نیازسنجی تحقیقات از ادارات مربوطه (روند نیازسنجی تحقیقات در پالیسی تحقیقات پوهنتون به صورت واضح با تفکیک مراحل آن واضح شده). </t>
  </si>
  <si>
    <t>برنامه‌ها روند معیاری نیازسنجی تحقیقات را استفاده نموده و حوزه‌های تحقیق برنامه‌های علمی خویش را با در نظرداشت نیازهای تحقیقی ادارات ذیربط تعیین نموده است.</t>
  </si>
  <si>
    <t>موجودیت شواهد که مشخص بودن حوزه/ساحه تحقیق رشته‌ها را در مطابقت به نیازهای تحقیقی ادارات مربوطه نشان دهد (مکاتیب شریک سازی نتایج نیازسنجی به رشته‌ها، بحث روی آن در مجلس رشته).</t>
  </si>
  <si>
    <t>شواهد عقد قرارداد‌های پروژه‌های تحقیقاتی با ادارات مربوطه.</t>
  </si>
  <si>
    <t>شریک نمودن نتایج تحقیقات با ادارات مربوطه و جامعه</t>
  </si>
  <si>
    <t xml:space="preserve">شواهد شریک نمودن نتایج تحقیقات انجام شده توسط اعضای کادر علمی از طُرق مختلف با ادارات مربوطه و جامعه و موجودیت گزارش توحیدی سالانۀ آن (ارسال نتایج تحقیقات به ادارات ذیربط و گزارش توحیدی سالانه شریک نمودن نتایج تحقیقات). </t>
  </si>
  <si>
    <r>
      <t xml:space="preserve">منابع
</t>
    </r>
    <r>
      <rPr>
        <sz val="8"/>
        <rFont val="Bahij Zar"/>
        <family val="1"/>
      </rPr>
      <t>پوهنتون اطمینان می‌دهد که منابع مورد نیاز را برای ارتقای کیفیت و تطبیق پلان‌های آن فراهم می‌سازد.</t>
    </r>
  </si>
  <si>
    <r>
      <t xml:space="preserve">مدیریت
</t>
    </r>
    <r>
      <rPr>
        <sz val="8"/>
        <rFont val="Bahij Zar"/>
        <family val="1"/>
      </rPr>
      <t xml:space="preserve">پوهنتون کتابخانه و منابع معلوماتی خویش را به‌طور مؤثر مدیریت نموده و از استفاده مؤثر کتابخانه اطمینان حاصل می‌نماید. </t>
    </r>
  </si>
  <si>
    <r>
      <t xml:space="preserve">تکنالوژی معلوماتی
</t>
    </r>
    <r>
      <rPr>
        <sz val="8"/>
        <rFont val="Bahij Zar"/>
        <family val="1"/>
      </rPr>
      <t xml:space="preserve">پوهنتون دارای تسهیلات تکنالوژی معلوماتی کافی و مناسب طبق نیازمندی‌های برنامه‌های علمی خویش می‌باشد و دست‌رسی به انترنت را برای اعضای کادرعلمی، کارمندان و محصلان خویش مساعد نموده است. هم‌چنان این تسهیلات را به‌طور مؤثر مدیریت نموده و از آن‌ حفظ و مراقبت می‌نماید. </t>
    </r>
    <r>
      <rPr>
        <b/>
        <sz val="8"/>
        <rFont val="Bahij Zar"/>
        <family val="1"/>
      </rPr>
      <t xml:space="preserve">
 </t>
    </r>
  </si>
  <si>
    <r>
      <t xml:space="preserve">مهارت‌های فارغ‌التحصیلان
</t>
    </r>
    <r>
      <rPr>
        <sz val="8"/>
        <rFont val="Bahij Zar"/>
        <family val="1"/>
      </rPr>
      <t>پوهنتون مهارت‌هایی را غرض انکشاف ظرفیت کاربردی محصلان خویش با استفاده از رابطهٔ مؤثر با کارفرمایان، مشخص نموده است تا آن‌ها را در پروسۀ کسب موفقیت در وظایف‌‌شان حمایت نماید. برعلاوه، پوهنتون محصلان خویش را برای کسب مهارت‌‌های کاربردی با استفاده از اعزام آن‌ها به دوره‌های کارآموزی، تدویر برنامه‌های شغل‌یابی و به راه انداختن برنامه‌های رقابتی مسلکی حمایت می‌کند.</t>
    </r>
  </si>
  <si>
    <r>
      <t xml:space="preserve">انکشاف مسلکی
</t>
    </r>
    <r>
      <rPr>
        <sz val="8"/>
        <rFont val="Bahij Zar"/>
        <family val="1"/>
      </rPr>
      <t xml:space="preserve">پوهنتون امکانات، منابع و فرصت‌های انکشاف مسلکی را برای اعضای کادر علمی، کارمندان مدیریتی، اداری و تخنیکی فراهم می‌کند. </t>
    </r>
    <r>
      <rPr>
        <b/>
        <sz val="8"/>
        <rFont val="Bahij Zar"/>
        <family val="1"/>
      </rPr>
      <t xml:space="preserve">
</t>
    </r>
  </si>
  <si>
    <r>
      <t xml:space="preserve">کارمندان مدیریتی، اداری و تخنیکی 
</t>
    </r>
    <r>
      <rPr>
        <sz val="8"/>
        <rFont val="Bahij Zar"/>
        <family val="1"/>
      </rPr>
      <t xml:space="preserve">پوهنتون تعداد کارمندان مدیریتی، اداری و تخنیکی کافی با تجارب و واجد شرایط را برای حمایه از تطبیق برنامه‌های علمی و فعالیت‌های مرتبط به آن‌ها مطابق به تشکیل استخدام نموده و مدیریت و استفاده خوب  از منابع  را تضمین می‌نماید. هم‌چنان پوهنتون کارمندان مدیریتی، اداری و تخنیکی خویش را با استفاده از روش واضح به‌طور دوامدار ارزیابی نموده و آن‌ها را مطابق نیاز، ارتقای ظرفیت می‌نماید. </t>
    </r>
  </si>
  <si>
    <r>
      <t xml:space="preserve">اعضای کادر علمی 
</t>
    </r>
    <r>
      <rPr>
        <sz val="8"/>
        <rFont val="Bahij Zar"/>
        <family val="1"/>
      </rPr>
      <t>پوهنتون اعضای کادر علمی متخصص را طبق اسناد نافذه وزارت تحصیلات عالی جهت پوشش قرار دادن همه حوزه‌های درسی برنامه‌های علمی استخدام نموده و هم‌چنان پوهنتون اعضای کادر علمی خویش را بر اساس روش واضح ارزیابی نموده و برنامه‌های ارتقای ظرفیت را برای آن‌ها دایر می‌نماید.</t>
    </r>
    <r>
      <rPr>
        <b/>
        <sz val="8"/>
        <rFont val="Bahij Zar"/>
        <family val="1"/>
      </rPr>
      <t xml:space="preserve">
</t>
    </r>
  </si>
  <si>
    <r>
      <t xml:space="preserve">آموزش و ارتقای ظرفیت 
</t>
    </r>
    <r>
      <rPr>
        <sz val="8"/>
        <rFont val="Bahij Zar"/>
        <family val="1"/>
      </rPr>
      <t>اعضای کادر علمی به بورسیه‌ها جهت بلند بردن سویه‌های تحصیلی و ارتقای ظرفیت تحقیقاتی شان اعزام می‌گردند و هم‌چنان پوهنتون برای ارتقای مهارت‌های تحقیقی و ظرفیت اعضای کادر علمی خویش برای انجام تحقیقات معیاری برنامه‌های آموزشی را دایر می‌نماید.</t>
    </r>
  </si>
  <si>
    <r>
      <t xml:space="preserve">ساختار مدیریتی
</t>
    </r>
    <r>
      <rPr>
        <sz val="8"/>
        <rFont val="Bahij Zar"/>
        <family val="1"/>
      </rPr>
      <t>پوهنتون برای انجام تحقیقات دارای ساختار تشکیلاتی مناسب است و با انجام نیاز سنجی از ادارات ذیربط حوزه های تحقیقاتی اعضای کادر علمی را مشخص مینماید.</t>
    </r>
    <r>
      <rPr>
        <b/>
        <sz val="8"/>
        <rFont val="Bahij Zar"/>
        <family val="1"/>
      </rPr>
      <t xml:space="preserve">
</t>
    </r>
  </si>
  <si>
    <r>
      <t xml:space="preserve">ارتباطات با ذینفعان 
</t>
    </r>
    <r>
      <rPr>
        <sz val="8"/>
        <rFont val="Bahij Zar"/>
        <family val="1"/>
      </rPr>
      <t>پوهنتون برای تطبیق اهداف استراتیژیک خویش با ذینفعان داخلی و بیرونی توامیت‌ها را عقد می‌نماید.</t>
    </r>
  </si>
  <si>
    <r>
      <t xml:space="preserve">آموزش الکترونیکی (استفاده از تکنالوژی برای آموزش)
</t>
    </r>
    <r>
      <rPr>
        <sz val="8"/>
        <rFont val="Bahij Zar"/>
        <family val="1"/>
      </rPr>
      <t>پوهنتون سیستم آموزش الکترونیکی را انکشاف داده و آن را در سطح پوهنتون تطبیق می‌کند.</t>
    </r>
  </si>
  <si>
    <r>
      <t xml:space="preserve">مرور دوره‌‌یی
</t>
    </r>
    <r>
      <rPr>
        <sz val="8"/>
        <rFont val="Bahij Zar"/>
        <family val="1"/>
      </rPr>
      <t xml:space="preserve">تمام برنامه‌های علمی پوهنتون در هر دورۀ تحصیلی یک مرتبه مطابقت به خواسته‌های رهنمود مرور برنامه‌های علمی مرور می‌گردد. </t>
    </r>
  </si>
  <si>
    <r>
      <t xml:space="preserve">حسابدهی
</t>
    </r>
    <r>
      <rPr>
        <sz val="8"/>
        <rFont val="Bahij Zar"/>
        <family val="1"/>
      </rPr>
      <t>عواید و مصارف پوهنتون به طور سالانه مورد تفتیش یا بازرسی قرار می‌گیرد.</t>
    </r>
  </si>
  <si>
    <r>
      <t xml:space="preserve">سیستم‌های مالی
</t>
    </r>
    <r>
      <rPr>
        <sz val="8"/>
        <rFont val="Bahij Zar"/>
        <family val="1"/>
      </rPr>
      <t>پوهنتون برای مدیریت مالی و حسابداری سیستم‌های مؤثر را ایجاد نموده است.</t>
    </r>
  </si>
  <si>
    <r>
      <t xml:space="preserve">مدیریت مالی
</t>
    </r>
    <r>
      <rPr>
        <sz val="8"/>
        <rFont val="Bahij Zar"/>
        <family val="1"/>
      </rPr>
      <t>پوهنتون از مدیریت مؤثر بودجه سالانه اطمینان می‌دهد.</t>
    </r>
  </si>
  <si>
    <t>استادان و کارمندان</t>
  </si>
  <si>
    <t>مجموع فیصدی معیارهای اصلی</t>
  </si>
  <si>
    <t>نمرۀ معیارها</t>
  </si>
  <si>
    <t>فیصدی معیارها</t>
  </si>
  <si>
    <t>پوهنتون کارمندان علمی و اداری خویش را در روند نظارت از تطبیق پلان سال مورد نظر سهیم ساخته و پیشنهاد‌های شان را در مورد نقاط ضعف در پلان سال آینده می‌گنجاند.</t>
  </si>
  <si>
    <t>پوهنځی‌ها کارمندان علمی و اداری خویش را در روند نظارت از تطبیق پلان  سال مورد نظر سهیم ساخته و پیشنهاد‌های شان را در مورد نقاط ضعف در پلان سال آینده می‌گنجاند.</t>
  </si>
  <si>
    <t>رشته‌ها کارمندان علمی و اداری خویش را در روند نظارت از تطبیق پلان سال مورد نظر سهیم ساخته و پیشنهاد‌های شان را در مورد نقاط ضعف در پلان سال آینده می‌گنجاند.</t>
  </si>
  <si>
    <t>موجودیت مجلس رشته‌های فارغ‌دهنده و غیر فارغ‌دهنده (تقسیم اوقات تدویر جلسات عادی، کتاب ثبت صورت جلسات، اخبار و ارسال رسمی مصوبات جلسه به مراجع ذیربط و شواهد تطبیق یا پیگیری مصوبات).</t>
  </si>
  <si>
    <t>پوهنتون آمر و کارمندان کتابخانه را که اشخاص مسلکی و دایمی می‌باشند، استخدام نموده است (اشخاص استخدام شده دارای لایحهٔ وظایف مطابق موقف وظیفوی‌شان می‌باشند، دارای اسناد تحصیلی مرتبط به کتابداری اند یا در این بخش آموزش دیده‌اند و دارای تجربه کاری می‌باشند و اسناد و شواهد مربوطه به ارتقای ظرفیت آن‌ها موجود است).</t>
  </si>
  <si>
    <t>منابع کتابخانه‌یی و معلوماتی، خدمات و امکانات کتابخانه و منابع معلوماتی به شکل متواتر مورد ارزیابی قرار می‌گیرند.</t>
  </si>
  <si>
    <t>پوهنتون هیأت نظارتی و مشورتی از کتابخانه را متشکل از رهبری پوهنتون که کتابخانه زیر مجموعه آن است، روئسای پوهنځی‌ها/آمرین رشته‌ها و آمر کتابخانه ایجاد می‌نماید.</t>
  </si>
  <si>
    <t>اسناد و شواهد نظارت از سیستم کتابداری کتابخانه مرکزی (موجودیت گزارش‌های تحلیلی استفاده از کتابخانه که سطح استفاده محصل از کتابخانه را مشخص کرده بتواند و اسناد و شواهد که با استفاده از این گزارش‌ها و ارزیابی کتابخانه، هیأت نظارتی و مشورتی مشوره‌های لازم برای آمریت کتابخانه، رهبری پوهنتون و پوهنځی‌ها را داده بتواند).</t>
  </si>
  <si>
    <t>موجودیت سیستم دوسیه‌داری منظم برای معیارهای تضمین کیفیت و اعتباردهی در سطح رشته‌ها (موجودیت دوسیه‌ها و اسناد معیارهای اعتباردهی برای تمام رشته‌ها اعم از فارغ‌دهنده و غیر فارغ‌دهنده نظر به ارتباط معیارها ضرور است)</t>
  </si>
  <si>
    <t>شواهد تدویر برنامه‌های معرفی جدیدالشمولان که در آن معرفی پوهنتون و مسؤلیت‌های محصلان در قبال جامعه توضیح گردیده باشد.</t>
  </si>
  <si>
    <t>موجودیت لیلیه و خدمات ارایه شده برای محصلان در آن (در پوهنتون‌های امارتی قابل تطبیق است)</t>
  </si>
  <si>
    <t>اسناد و شواهد تعدیل مفردات درسی بر مبنای نظرات و پیشنهادات محصلان که در نتیجۀ ارزیابی‌های اصلاحی از کیفیت تدریس به‌دست آمده.</t>
  </si>
  <si>
    <t>موجودیت پالیسی‌های استخدام، تعیین و ارزیابی دوامدار اعضای کادر علمی و شواهد تطبیق آن.
موجودیت حد اقل 4  تن اعضای کادر علمی (تقرر بر اساس لایحه تقرر وزارت تحصیلات عالی) در هر رشته موجوده بر اساس (فیصله مورخ 1446/10/17 - 1404/01/26کمیسیون اختصاصی پوهنتون‌های خصوصی).</t>
  </si>
  <si>
    <r>
      <rPr>
        <b/>
        <sz val="8"/>
        <rFont val="Bahij Zar"/>
        <family val="1"/>
      </rPr>
      <t>منابع مالی و پلان گذاری</t>
    </r>
    <r>
      <rPr>
        <sz val="8"/>
        <rFont val="Bahij Zar"/>
        <family val="1"/>
      </rPr>
      <t xml:space="preserve">
پوهنتون برای حمایه مأموریت و خواسته‌های برنامه‌های خویش و خدمات که ارایه می‌کند دارای منابع کافی و بنیۀ پایدار مالی بوده و پلان‌های مالی خویش را در مطابقت با اهداف استراتیژیک تدوین و تطبیق می‌کند.</t>
    </r>
  </si>
  <si>
    <t xml:space="preserve">نصاب‌های تدوین شده و تطبیق شده برنامه‌های علمی پوهنتون در مطابقت به نیازهای محلی، ملی، منطقوی و بین‌المللی قرار داشته که در اهداف آموزشی، نتایج متوقعه فراغت و اهداف آموزشی مضامین این برنامه‌ها منعکس گردیده است. </t>
  </si>
  <si>
    <t>گزارش‌های رسمی تفتیش سه سال اخیر توسط نهادهای معتبر ملی (تفتیش وزارت، لوی ریاست، وزارت مالیه و شرکت‌های معتبر داخلی تفتیش مالی).</t>
  </si>
  <si>
    <t xml:space="preserve">پوهنتون توامیت‌ها را با پوهنتون‌ها و سایر ذینفعان بیرونی مطابق برنامه‌های علمی و نیازمندی‌های پوهنتون با در نظرداشت پالیسی نظام عقد، تطبیق و به‌طور مؤثر مدیریت نموده است. </t>
  </si>
  <si>
    <t>اسناد توامیت‌های علمی پوهنتون با پوهنتون‌ها و ذینفعان بیرونی (لیست تمام تفاهم‌نامه‌ها و توامیت‌های فعال).</t>
  </si>
  <si>
    <t xml:space="preserve">موجودیت مرکز تحقیقات مجهز پوهنتون (کمپیوترلب به تعداد اساتید مصروف به تحقیقات، وصل تمام کمیپوترها با انترنت، دست‌رسی به ژورنال‌های معتبر علمی مطابق به رشته‌ها و موجودیت قرارداد و یا عضویت دست‌رسی به ژورنال‌ها و دیتابیس‌ها). </t>
  </si>
  <si>
    <r>
      <t xml:space="preserve">فعالیت‌های تحقیق
</t>
    </r>
    <r>
      <rPr>
        <sz val="8"/>
        <rFont val="Bahij Zar"/>
        <family val="1"/>
      </rPr>
      <t>اعضای کادر علمی و محصلان پوهنتون در انجام تحقیقات علمی به شکل فعال سهیم بوده هم‌چنان اعضای کادر علمی پروژه‌های تحقیقات را نیز انجام دهند و اسناد آن مانند پروپوزل‌ها و قراردادهای انجام تحقیقات و دریافت حمایۀ مالی توسط ارگان‌های ذیربط موجود می‌باشد.</t>
    </r>
  </si>
  <si>
    <t>موجودیت اسناد رسمی‌که نشان دهد جایداد در قید مالکیت پوهنتون است (پوهنتون‌های که دارای جایداد قراردادی می‌باشند، در صورتی که مدت قرارداد، کمتر از 10 سال نباشد مستحق 20 فیصد نمره شاخص می‌شود).</t>
  </si>
  <si>
    <t xml:space="preserve">با احترام </t>
  </si>
  <si>
    <t>اسم معاون امور علمی درج گردد</t>
  </si>
  <si>
    <t>تفصیل</t>
  </si>
  <si>
    <t>اسم</t>
  </si>
  <si>
    <t xml:space="preserve">شماره تماس </t>
  </si>
  <si>
    <t>معاون امور علمی یا معادل آن</t>
  </si>
  <si>
    <t>ولایت</t>
  </si>
  <si>
    <t xml:space="preserve">وظیفه </t>
  </si>
  <si>
    <t>ایمیل ادرس</t>
  </si>
  <si>
    <t>مقدمه</t>
  </si>
  <si>
    <t>پیام رئیس پوهنتون پیرامون تکمیل گزارش ارزیابی خودی (سال            )</t>
  </si>
  <si>
    <t>موضوع</t>
  </si>
  <si>
    <t>تاریخ</t>
  </si>
  <si>
    <t>شرح</t>
  </si>
  <si>
    <t>ملاحظات</t>
  </si>
  <si>
    <t xml:space="preserve">حقایق و ارقام </t>
  </si>
  <si>
    <t>پوهنځی …</t>
  </si>
  <si>
    <t>تفصیلات پیرامون دستآوردهای اعتباردهی بین المللی</t>
  </si>
  <si>
    <t>روند گزارش ارزیابی خودی</t>
  </si>
  <si>
    <t>خلاصه چگونگی تهیه گزارش ارزیابی خودی</t>
  </si>
  <si>
    <t>خلاصه موضوعات عمده</t>
  </si>
  <si>
    <t>مدارک دقیق حمایوی</t>
  </si>
  <si>
    <t>برای چارچوب اعتباردهی  قرار ذیل، معلومات ارائه نمایید</t>
  </si>
  <si>
    <t>ریاست تضمین کیفیت و اعتباردهی</t>
  </si>
  <si>
    <t xml:space="preserve">گزارش ارزیابی خودی </t>
  </si>
  <si>
    <t xml:space="preserve">تاریخ ارزیابی: </t>
  </si>
  <si>
    <t>1400/11/11</t>
  </si>
  <si>
    <t>الی</t>
  </si>
  <si>
    <t>1400/11/12</t>
  </si>
  <si>
    <t xml:space="preserve">معینیت علمی </t>
  </si>
  <si>
    <t>تائید شده جلسه مورخ ....  شماره () کمیته اصلی ارتقای کیفیت پوهنتون ....</t>
  </si>
  <si>
    <t>تائید شده جلسه مورخ ....  شماره () شورای علمی پوهنتون ....</t>
  </si>
  <si>
    <t>معاون امور علمی پوهنتون ...</t>
  </si>
  <si>
    <t>مهر معاون امور علمی پوهنتون ...</t>
  </si>
  <si>
    <t>اسم رئیس پوهنتون درج گردد</t>
  </si>
  <si>
    <t>رئیس پوهنتون ...</t>
  </si>
  <si>
    <t>مهر پوهنتون</t>
  </si>
  <si>
    <t xml:space="preserve">اطلاعات در مورد تماس با پوهنتون </t>
  </si>
  <si>
    <t>رئیس پوهنتون</t>
  </si>
  <si>
    <t xml:space="preserve">آمر ارتقای کیفیت </t>
  </si>
  <si>
    <t>ادرس پوهنتون</t>
  </si>
  <si>
    <t>رئیس پوهنتون ....</t>
  </si>
  <si>
    <t>اسم رئیس پوهنتون ....</t>
  </si>
  <si>
    <t>معلومات در مورد سوابق پوهنتون</t>
  </si>
  <si>
    <t xml:space="preserve">سوابق پوهنتون </t>
  </si>
  <si>
    <t>نوع پوهنتون (امارتی/خصوصی)</t>
  </si>
  <si>
    <t>تعداد محلات که پوهنتون فعالیت دارد (شعبه، الحاقیه، مراکز مطالعه و غیره)</t>
  </si>
  <si>
    <t>تاریخچه پوهنتون</t>
  </si>
  <si>
    <t>دیدگاه پوهنتون</t>
  </si>
  <si>
    <t>ساختار سازمانی و کمیته‌ها</t>
  </si>
  <si>
    <t>چارت تشکیلاتی پوهنتون</t>
  </si>
  <si>
    <t>چارت تشکیلاتی کمیته‌های اصلی و فرعی پوهنتون (مثلاً در یک جدول فقط تعداد و نام کمیتۀهای اصلی و فرعی)</t>
  </si>
  <si>
    <t>کمیته اصلی ارتقای کیفیت و کمیتۀهای فرعی ارتقای کیفیت</t>
  </si>
  <si>
    <t>تاریخچه اعتباردهی و بازدید‌های قبلی</t>
  </si>
  <si>
    <t>همکاری‌های  بین المللی</t>
  </si>
  <si>
    <t>خلاصه همکاری‌ها در ارتباط با تضمین کیفیت و اعتباردهی بین المللی (در صورت مرتبط بودن)</t>
  </si>
  <si>
    <t>خلاصه فعالیت‌های که غرض نیل به اعتباردهی بین المللی انجام شده</t>
  </si>
  <si>
    <t>آمریت ارتقای کیفیت پوهنتون</t>
  </si>
  <si>
    <t xml:space="preserve">شرح متن معیارهای فرعی </t>
  </si>
  <si>
    <t xml:space="preserve">معیار فرعی </t>
  </si>
  <si>
    <t>تاثیری را که این فعالیت روی پوهنتون دارد، تشریح کنید.</t>
  </si>
  <si>
    <t>تمام پلان‌های آینده تان‌را که مرتبط به معیار‌های  مذکور باشد، توضیح دهید</t>
  </si>
  <si>
    <t>معینیت علمی</t>
  </si>
  <si>
    <t>موقعیت دقیق پوهنتون درج گردد</t>
  </si>
  <si>
    <t>اسم پوهنتون درج گردد</t>
  </si>
  <si>
    <t>موجودیت اسناد و شواهد که نشان دهد اعضای کادر علمی با تفکیک رشته‌ها هر سه سال یک مقاله در مجله‌های علمی معتبر بین‌المللی نشر نموده و مقاله نشر شده طی کنفرانس برای ادارات ذینفع ارایه گردیده است (در کنار اعضای کادر علمی در پوهنتون‌های خصوصی برای استادان قراردادی نیز حتمی است)</t>
  </si>
  <si>
    <t xml:space="preserve">در ساختار پلان استراتیژیک باید محورهای پلان استراتیژیک، اهداف استراتیژیک برای هر محور، استراتیژی‌ها، فعالیت‌های رسیدن به هراستراتیژی و شاخص‌های اندازگیری میزان موفقیت هراستراتیژی موجود باشد. </t>
  </si>
  <si>
    <t>پوهنځی دارای ساختار تشکیلاتی مناسب و تائید شده است.</t>
  </si>
  <si>
    <t>فهرست</t>
  </si>
  <si>
    <t>فیصدی تعیین شده معیارهای اصلی</t>
  </si>
  <si>
    <t>فیصدی تعیین شده هر معیار برای مرحله سوم</t>
  </si>
  <si>
    <t xml:space="preserve">نمره معیارهای اصلی </t>
  </si>
  <si>
    <t>فیصدی حاصلۀ توسط پوهنتون</t>
  </si>
  <si>
    <t>نمره حاصلۀ توسط پوهنتون</t>
  </si>
  <si>
    <t>مجموع نمرات حاصله توسط پوهنتون</t>
  </si>
  <si>
    <t xml:space="preserve"> گزارش‌های ربعوار/سمستروار‌ هیأت نظارت (متشکل از اعضای کمیتۀ اصلی پلان استراتیژیک پوهنتون) از تطبیق پلان سالانه توسط شورای علمی پوهنتون تائید و جهت اجراآت به مراجع ذیربط ارسال گردیده است. </t>
  </si>
  <si>
    <t xml:space="preserve"> گزارش‌های ربعوار/سمستروار هیأت نظارت (متشکل از اعضای کمیتۀ فرعی پلان استراتیژیک پوهنځی‌ها) از تطبیق پلان سالانه توسط شورای علمی پوهنځی‌ها تائید و جهت اجراآت به مراجع ذیربط ارسال گردیده است. </t>
  </si>
  <si>
    <r>
      <t xml:space="preserve">فوری: </t>
    </r>
    <r>
      <rPr>
        <sz val="10"/>
        <rFont val="Bahij Zar"/>
        <family val="1"/>
      </rPr>
      <t>پیشنهاد‌هایی که باید بطور عاجل تطبیق گردد؛</t>
    </r>
  </si>
  <si>
    <r>
      <t xml:space="preserve">متوسط: </t>
    </r>
    <r>
      <rPr>
        <sz val="10"/>
        <rFont val="Bahij Zar"/>
        <family val="1"/>
      </rPr>
      <t>پیشنهاد‌هایی که باید در 6 ماه آینده تطبیق گردد؛</t>
    </r>
  </si>
  <si>
    <t>تدویر برنامه‌های معرفی جدید الشمولان در سطح پوهنځی‌ها.</t>
  </si>
  <si>
    <t>تعریفات</t>
  </si>
  <si>
    <t>مجموع فیصدی حاصله توسط پوهنتون</t>
  </si>
  <si>
    <t xml:space="preserve">پوهنتون دارای ساختار تشکیلاتی مناسب و تائید شده است. </t>
  </si>
  <si>
    <t>ضمیمه شماره (1) معیارهای فرعی پوهنځی طب</t>
  </si>
  <si>
    <t>نمرۀ مجموعی معیارهای فرعی پوهنځی طب:</t>
  </si>
  <si>
    <t>فیصدی تعیین شده هر معیار برای مرحله اول</t>
  </si>
  <si>
    <t>فیصدی تعیین شده هر معیار برای مرحله دوم</t>
  </si>
  <si>
    <t xml:space="preserve">چارچوب تائید شده جلسه مورخ 1403/09/04 شماره (30) بورد تضمین کیفیت و اعتباردهی 
و منظور شده حکم شماره 406 مورخ 1447/01/07 مقام وزارت تحصیلات عالی </t>
  </si>
  <si>
    <r>
      <t xml:space="preserve">اعضای کمیتۀ‌های فرعی: </t>
    </r>
    <r>
      <rPr>
        <sz val="10"/>
        <rFont val="Bahij Zar"/>
        <family val="1"/>
      </rPr>
      <t>عضویت نماینده هر رشته در کمیتۀ‌های فرعی پوهنځی‌های مربوطه الزامی است.</t>
    </r>
  </si>
  <si>
    <r>
      <t xml:space="preserve">اهدای نمرۀ شمارۀ (74) به پوهنتون‌های امارتی: </t>
    </r>
    <r>
      <rPr>
        <sz val="10"/>
        <rFont val="Bahij Zar"/>
        <family val="1"/>
      </rPr>
      <t xml:space="preserve">نمرۀ شمارۀ یاد شده به پوهنتون‌های امارتی بدون در نظر داشت خواسته آن اهدا گردد. </t>
    </r>
  </si>
  <si>
    <r>
      <t xml:space="preserve">اهدای نمرۀ شمارۀ (261) به پوهنتون‌های خصوصی: </t>
    </r>
    <r>
      <rPr>
        <sz val="10"/>
        <rFont val="Bahij Zar"/>
        <family val="1"/>
      </rPr>
      <t xml:space="preserve">نمرۀ شمارۀ یاد شده به پوهنتون‌های خصوصی بدون در نظر داشت خواسته آن اهدا گردد. </t>
    </r>
  </si>
  <si>
    <t xml:space="preserve">نرم افزار و سخت افزار </t>
  </si>
  <si>
    <t>محور تکنالوژی معلوماتی، تحقیقات علمی، کسب عواید، فعالیت‌های بین‌المللی و نقش پوهنتون در انکشاف جامعه به صورت واضح در پلان استراتیژیک تبارز داده شده است (اهداف، استراتیژی‌ها، فعالیت‌های عمده، شاخص موفقیت و پلان عملیاتی پنج‌ساله).</t>
  </si>
  <si>
    <t xml:space="preserve">  پلان عملیاتی پنج‌ساله برای پلان استراتیژیک در مطابقت به رهنمود به گونه‌یی ترتیب شده است که طی آن (حداقل فعالیت‌های عمده، شاخص موفقیت، مسئول و همکاران اجراء، زمان اجرا و نتایج متوقعه به صورت واضح  مشخص شده است).</t>
  </si>
  <si>
    <t>در تدوین و طی مراحل اصولی پلان استراتیژیک پوهنځی‌ها مشارکت بخش‌های مربوطه و مسؤلین وجود دارد.</t>
  </si>
  <si>
    <t xml:space="preserve">گزراش‌های ربعوار/سمستروار هیأت نظارت (متشکل از اعضای کمیتۀ فرعی پلان استراتیژیک پوهنځی‌ها) از تطبیق پلان سالانه توسط شورای علمی پوهنځی‌ها تائید و جهت اجراآت به رشته‌های مربوطه ارسال گردیده است. </t>
  </si>
  <si>
    <t>موجودیت شورای علمی پوهنځی‌ها (تقسیم اوقات تدویر جلسات عادی، کتاب ثبت صورت جلسات، اخبار و ارسال رسمی مصوبات جلسه به مراجع ذیربط و شواهد تطبیق یا پی‌گیری مصوبات).</t>
  </si>
  <si>
    <t>موجودیت شواهد که نشان دهنده تحقیقات انجام شده توسط اعضای کادر علمی مطابق اسناد تقنینی وزارت تحصیلات عالی باشند (لیست مقالات نشر شده در نشریه‌های معتبر ملی و بین‌المللی).</t>
  </si>
  <si>
    <t>اسناد و شواهد نشر مقالات علمی استادان با تفکیک رشته‌ها، رتبه علمی پوهنیار و پوهنمل یک مقاله و یک کنفرانس از مقاله نشر شده و پوهندوی، پوهنوال و پوهاند دو مقاله و دو کنفرانس از مقاله نشر شده. اما در پوهنتون‌های خصوصی هر استاد کادری و قراردادی باید یک مقاله و یک کنفرانس در سال در مجله‌های علمی داخلی نشر نموده  و ارایه می‌کنند.</t>
  </si>
  <si>
    <t xml:space="preserve">پوهنځی‌ها مهارت‌های فارغ‌التحصیلان را از طریق نظریات کارفرمایان و فارغان تشخیص نموده و اقدامات عملی را جهت ارتقای مهارت‌های محصلان انجام داده است. </t>
  </si>
  <si>
    <t xml:space="preserve">پوهنتون فیصدی معین از صنف‌ها و سمینارهال‌ها را طبق نیاز با سهولت‌های تکنالوژی معلوماتی مانند سیستم صوتی، LCD، Wi-Fi/LAN، مجهز نموده. </t>
  </si>
  <si>
    <r>
      <t xml:space="preserve">لابراتوارهای پارا کلینیک 
</t>
    </r>
    <r>
      <rPr>
        <sz val="8"/>
        <rFont val="Bahij Zar"/>
        <family val="1"/>
      </rPr>
      <t>پوهنتون لابراتوارها را غرض کارهای عملی محصلان خویش برای دوره پاراکلینیک تهیه و ارایه می‌نماید.</t>
    </r>
  </si>
  <si>
    <t>موجودیت سیت کمک‌های اولیه، دبه حریق، سطل زباله و دست شوی.</t>
  </si>
  <si>
    <t>موجودیت نصب یک جدول دورانی عناصر در سایز بزرگ در جای مناسب بر روی دیوار لابراتوار.</t>
  </si>
  <si>
    <t>موجودیت مواد لابراتواری مورد نیاز طبق نصاب تدریس شده.</t>
  </si>
  <si>
    <t>موجودیت دبه حریق، سطل زباله، سیستم هواکش و دست شوی.</t>
  </si>
  <si>
    <t>موجودیت نصب یک جدول پیمایش در سایز بزرگ در جای مناسب بر روی دیوار لابراتوار.</t>
  </si>
  <si>
    <t>موجودیت مواد لابرتواری مورد نیاز طبق نصاب تدریس شده.</t>
  </si>
  <si>
    <t>موجودیت دبه حریق، سطل زباله، دست شوی، سیستم هواکش و شرایط تعقیم.</t>
  </si>
  <si>
    <t>موجودیت لایحه وظایف و  پلان کاری کارمندان با گزارش‌های تطبیقی آن‌ها از تمام پرسونل.</t>
  </si>
  <si>
    <t>تحلیل نمرات نهایی گزارش ارزیابی خودی</t>
  </si>
  <si>
    <t>تعداد پوهنوال</t>
  </si>
  <si>
    <t>تعداد پوهاند</t>
  </si>
  <si>
    <t>تعداد پوهندوی</t>
  </si>
  <si>
    <t>تعداد پوهنمل</t>
  </si>
  <si>
    <t>تعداد پوهنیار</t>
  </si>
  <si>
    <t>رشته ...</t>
  </si>
  <si>
    <t>نمره  پوهنتون</t>
  </si>
  <si>
    <t>7.3.4</t>
  </si>
  <si>
    <t>7.5.1</t>
  </si>
  <si>
    <t>7.5.2</t>
  </si>
  <si>
    <t>9.3.1</t>
  </si>
  <si>
    <t>9.3.2</t>
  </si>
  <si>
    <t>9.3.3</t>
  </si>
  <si>
    <t>9.4.1</t>
  </si>
  <si>
    <t>9.4.2</t>
  </si>
  <si>
    <t>12.1.1</t>
  </si>
  <si>
    <t>12.1.2</t>
  </si>
  <si>
    <t>12.1.3</t>
  </si>
  <si>
    <t>12.2.1</t>
  </si>
  <si>
    <t xml:space="preserve">فورم ارزشیابی پوهنتون‌ها در پروسۀ ارزیابی خودی مراحل اعتباردهی </t>
  </si>
  <si>
    <t>ارزشیابی در پروسۀ ارزیابی خودی توسط پوهنتون</t>
  </si>
  <si>
    <t>شرح نمرات و پیشنهادات توسط پوهنتون</t>
  </si>
  <si>
    <t>لیست تسهیلات علمی (بطور مثال: مراکز تحقیقی، شفاخانه‌های کادری و غیره)</t>
  </si>
  <si>
    <t xml:space="preserve">تاریخی ایجاد آمریت ارتقای کیفیت پوهنتون، معلومات در مورد آمر ارتقای کیفیت، کارمند و کارگرخدماتی آن </t>
  </si>
  <si>
    <t>پوهنځی ...</t>
  </si>
  <si>
    <t>پوهنځی‌ها و بخش‌ها</t>
  </si>
  <si>
    <t>……………………………………………………………………………………………………………</t>
  </si>
  <si>
    <t>مرحلۀ ... اعتباردهی</t>
  </si>
  <si>
    <t xml:space="preserve">لوگو وزارت </t>
  </si>
  <si>
    <t>لوگوی پوهنتون</t>
  </si>
  <si>
    <t>لوگوی وزارت</t>
  </si>
  <si>
    <t xml:space="preserve">لوگوی وزارت </t>
  </si>
  <si>
    <t>رشته...</t>
  </si>
  <si>
    <t>لیست پوهنځی‌ها، رشته‌ها و بخش‌های‌که در تهیه گزارش ارزیابی خودی سهم گرفته بودند.</t>
  </si>
  <si>
    <t xml:space="preserve"> رشته‌ها</t>
  </si>
  <si>
    <r>
      <t xml:space="preserve">پلان‌گذاری استراتیژیک 
</t>
    </r>
    <r>
      <rPr>
        <sz val="8"/>
        <rFont val="Bahij Zar"/>
        <family val="1"/>
      </rPr>
      <t>پوهنتون، یک پروسۀ معیاری پلان‌گذاری استراتیژیک (5) ساله را در هماهنگی با وزارت تحصیلات عالی  به پیش می‌برد. پلان استراتیژیک پوهنتون، حد اقل دارای محورهای تکنالوژی معلوماتی، تحقیقات علمی، کسب عواید، فعالیت‌های بین‌المللی و نقش پوهنتون در جامعۀ افغانی و انکشاف می‌باشد.</t>
    </r>
  </si>
  <si>
    <r>
      <t xml:space="preserve">اصول اخلاقی، انصاف و عدالت
</t>
    </r>
    <r>
      <rPr>
        <sz val="8"/>
        <rFont val="Bahij Zar"/>
        <family val="1"/>
      </rPr>
      <t>پوهنتون مطابق به معیارهای رفتار اخلاقی، انصاف و عدالت عمل نموده، از فساد، واسطه و قوم‌پرستی جلوگیری می‌کند. هم‌چنان در تمامی بخش‌های کاری پوهنتون انصاف و عدالت نافذ می‌باشد‌، از تطبیق آن نظارت می‌گردد و موضوعات انظباطی مدیریت می‌شود.</t>
    </r>
  </si>
  <si>
    <t xml:space="preserve"> موجودیت کمیتۀ فعال آموزش الکترونیک سطح پوهنتون (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</si>
  <si>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تحقیق به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</si>
  <si>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کمیتۀ امتحانات در سطح پوهنتون جهت نظارت از روند ارزیابی‌ها ایجاد گردیده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</si>
  <si>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ارتقای کیفیت به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</si>
  <si>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 xml:space="preserve">موجودیت کمیتۀ فعال پلان استراتیژیک به سطح پوهنتون (تائیدی اعضا و مسؤل کمیته از سوی شورای علمی پوهنتون که در آن عضویت نماینده هر پوهنځی الزامی می‌باشد، لایحۀ وظایف تائید شده،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شدۀ فعالیت‌های انجام شده توسط کمیتۀ در مطابقت با پلان سالانه کمیتۀ). کمیتۀ پلان استراتیژیک بعد از تدوین پلان استراتیژیک و تائید آن وظیفه نظارت از تطبیق پلان استراتیژیک  را به پیش می‌برد. </t>
  </si>
  <si>
    <t>موجودیت کمیتۀ فعال برای انجام فعالیت‌های دعوت و ارشاد و رسیدگی به شکایات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t>
  </si>
  <si>
    <t>موجودیت کمیتۀ فعال فرهنگی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شدۀ فعالیت‌های انجام شده توسط کمیتۀ در مطابقت با پلان سالانه کمیتۀ).</t>
  </si>
  <si>
    <t>موجودیت کمیتۀ فعال برای انجام فعالیت‌های نظم و دسپلین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شواهد تطبیق یا پیگیری مصوبات کمیتۀ و گزارش مشرح تائید شدۀ فعالیت‌های انجام شده توسط کمیتۀ در مطابقت با پلان سالانه کمیتۀ).</t>
  </si>
  <si>
    <t>موجودیت کمیتۀ فعال مالی به سطح پوهنتون (تائیدی اعضا و مسؤل کمیته از سوی شورای علمی پوهنتون که در آن عضویت نماینده هر پوهنځی الزامی می‌باشد، لایحۀ وظایف تائید شده،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</si>
  <si>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 xml:space="preserve"> موجودیت کمیتۀ فعال نصاب در سطح پوهنتون ( تائیدی اعضا و مسؤل کمیته از سوی شورای علمی پوهنتون که در آن عضویت نماینده هر پوهنځی الزامی می‌باشد، لایحۀ وظایف تائید شده {در لایحه وظایف کمیتۀ نصاب باید حد اقل موارد مانند: ارزیابی‎‌های مواد درسی در مطابقت به نصاب، بررسی انجام کارهای عملی به شکل درست، نظارت از تطبیق نصاب در جریان هر سمستر، طی مراحل تعدیل و تغییر مورد نیاز در نصاب، حصول اطمینان از موجودیت ظرفیت تطبیق برنامه و سایر موارد مرتبط به کمیتۀ درج گردیده باشد}،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</si>
  <si>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گزارش مرور دوره‌یی هر برنامه که تمام بخش‌های آن به صورت واضح و با استفاده از ارقام دقیق تکمیل گردیده باشد.</t>
  </si>
  <si>
    <t>حداقل برای هر سرویس (5) بستر (در ستوماتولوژی سرویس‌های که ضرورت به بستر دارند) در شفاخانه مطابق به جواز اخذ شده.
موجودیت حداقل (1) یونت در هر سرویس شفاخانه/مرکز صحی ستوماتولوژی.</t>
  </si>
  <si>
    <t>موجودیت بخش واکسین با  واکسین‌های (EPI)  و واکسین‌های ضروری؛
موجودیت امکانات نگهداری واکسین‌ها (COLD CHAIN)؛
موجودیت انتی دوت های ضروری.</t>
  </si>
  <si>
    <t xml:space="preserve">موجودیت شواهد کارهای عملی ستاژر  (INTERNSHIP)  در شفاخانه تدریسی 
شواهد اشتراک در راپر صبحانه، موجودیت در ویزت صبح گاهی، نوکری در هفته یک شب نظر به سکل مربوطه، ارایه کیس پریزنتشن مریض، شواهد ارایه و ارزیابی کنفرانس‌ها  توسط هیأت ژوری، شواهد حمایه ستاژران (جای بود و باش یا PAVION)، </t>
  </si>
  <si>
    <t>موجودیت شواهد کارهای عملی محصلان (CLERKSHIP) در شفاخانه تدریسی
موجودیت شواهد معرفی، کورسی پالیسی به جزیات، لاک بوک، تعداد کیس‌های ارایه شده از دوسیه ثبت شده و شقه امتحان.</t>
  </si>
  <si>
    <t>موجودیت کمره‌های امنیتی و سیستم ایمنی (حس‌گرهای دود، سیستم هشدار یا آلارم).</t>
  </si>
  <si>
    <t xml:space="preserve">موجودیت کمپیوترلب/کمیپوترلب‌ها به سطح پوهنتون یا سطوح پوهنځی‌ها حد اقل از نسل هفتم و به تعداد کافی (تناسب محصل-کمپیوتر برای سمسترهای اول و دوم تحصیلی) روش و شواهد استفاده از کمیپوترلب‌ها موجود باشد. </t>
  </si>
  <si>
    <t>اسناد و شواهد تقرر آمر و کارمندان آمریت تکنالوژی معلوماتی که افراد مسلکی باشند (درجه تحصیل، سال فراغت، تجربه کاری، آگاهی از لایحهٔ وظایف و پلان عملیاتی، آموزش‌های مسلکی)</t>
  </si>
  <si>
    <t>موجودیت تسهیلات معیاری و مجهز مورد نیاز با در نظرداشت نصاب‌های هر برنامهٔ علمی برای آموزش‌های عملی و انجام تحقیقات (لابراتوارها، ستدیوها، فارم‌ها، محاکم تمثیلی و غیره). لابراتوارها حد اقل باید تقاضا‌های عمومی مانند: موجودیت شخص مسلکی، میز و چوکی ستندرد، تجهیزات‌ لابرتواری مورد نیاز در مطابقت به رشته، مواد مورد نیاز لابرتوارها، رهنمود کارهای لابراتواری، فضای مناسب مطابق نیازمندی محصلان، احصائیه دقیق تجهیزات و مواد لابراتواری موجود، را برآورده سازند. (طور نمونه تجهیزات بعضی از لابراتوارها در ضمیمه شماره (2) موجود است)</t>
  </si>
  <si>
    <t>موجودیت اتاق لابراتوار که فضای آن با توجه به تجهیزات مورد نیاز و برای حد اقل 20 محصل گنجایش داشته باشد، دارای LCD یا معادل آن، میز‌های ستندرد کارهای عملی گروپی برای محصلان، میزها با روکش ضد تیزاب یا سنگ کاشی باشد، سیف کابین، حرارت مناسب هوای لابراتوار (25 درجه سانتی گرید و رطوبت نسبی %65)، باشد.</t>
  </si>
  <si>
    <t>موجودیت اتاق لابراتوار که فضای آن با توجه به تجهیزات مورد نیاز و برای حد اقل 20 محصل گنجایش داشته باشد، دارای LCD یا معادل آن، میز‌های ستندرد کارهای عملی گروپی برای محصلان، میزها با روکش سنگ کاشی باشد، حرارت مناسب هوای لابراتوار (25 درجه سانتی گرید و رطوبت نسبی %65) باشد.</t>
  </si>
  <si>
    <t>موجودیت اتاق لابراتوار که فضای آن با توجه به تجهیزات مورد نیاز و برای حد اقل 20 محصل گنجایش داشته باشد، دارای LCD یا معادل آن، میز‌های ستندرد کارهای عملی گروپی برای محصلان، میزها با روکش ضد تیزاب یا سنگ کاشی باشد، حرارت مناسب هوای لابراتوار (25 درجه سانتی گرید و رطوبت نسبی %65) باشد.</t>
  </si>
  <si>
    <t>موجودیت یک پایه مایکروسکوپ وصل شده با پراجکتور یا LCD، ست سلایدهای از قبل تهیه شده ستندرد هستالوژی و نگهداری مودل جنین مضمون امبریولوژی.</t>
  </si>
  <si>
    <t>موجودیت یک پایه مایکروسکوپ وصل شده با پراجکتور، ست سلایدهای از قبل تهیه شده ستندرد پتالوژی و یک پایه یخچال برای نگهداری سمپل‌های پتالوژیک.</t>
  </si>
  <si>
    <t>موجودیت دیدگاه و مأموریت پوهنتون که توسط کمیتۀ پلان استراتیژیک پوهنتون، شورای علمی پوهنتون و وزارت تحصیلات عالی تائید گردیده است (در صورت‌که ضم پلان استراتیژیک تائید گردیده باشد، تائید جداگانه آن نیاز نیست).</t>
  </si>
  <si>
    <t>دیدگاه و مأموریت پوهنځی‌ها باید توسط کمیتۀ پلان استراتیژیک  پوهنځی ترتیب و تائید شده و بعداً توسط شواری علمی پوهنځی و شورای علمی پوهنتون تائید شده باشد (در صورت‌که ضم پلان استراتیژیک تائید گردیده باشد، تائید جداگانه آن نیاز نیست).</t>
  </si>
  <si>
    <t>پوهنتون برای تمام برنامه‌های علمی لیسانس خویش رشته‌های مستقل را که زیر چتر یک پوهنځی مرتبط فعالیت می‌کنند ایجاد نموده. هم‌چنان برای پوهنتون‌های که پوهنځی طب معالجوی و ستوماتولوژی دارند رشته‌های کلینیک و پارا کلینیک ایجاد می‌نمایند.
پوهنتون‌هایی که می‌خواهند علاوه بر رشته‌های کلینیک و پاراکلینیک دیپارتنمت‌های دیگر ایجاد نمایند بر اساس (فیصله مورخ 1446/10/17 - 1404/01/26کمیسیون اختصاصی پوهنتون‌های خصوصی) رشته‌های ذیل را  می‌توانند ایجاد نمایند: 
حد اقل رشته‌های ایجاد شده برای برنامه‌ طب معالجوی
1. بسیک ساینس (بشمول بایو ساینس 4 رشته الزامی میباشد)1.1 رشته اناتومی (اناتومی، هستالوژی، امبریالوژی) 1.2. رشته فزیو پتالوژی (فزیولوژی، پتالوژی، مایکروبیولوژی و پرازیتولوژی) 1.3. رشته بایو ساینس (بیولوژی، فزیک و کیمیا) 1.4 رشته بیوشمی (بیوشمی، جنتیک، فارمکلوژی و بایوفزیک)
2. کلینیکل ساینس 2.1. رشته داخله عمومی (داخله سمیولوژی، قلبی، تنفنسی، هیماتولوژی، نفرولوژی، هضمی، اندکرانیولوژی، داخله عمومی اطفال، انتانی و توبرکلوز، جلدی و زهروی، عقلی و عصبی) 2.2. رشته جراحی عمومی (جراحی اطفال، چشم، عاجل، بطنی، صدری، عصاب، یورولوژی، گوش و گلو، ارتوپیدی و تراوماتولوژی و نسائی ولادی) 3.2. رشته طب وقایوی و علوم اجتماعی (اساسات صحت عامه، تغذیه، علوم سلوکی، اپدیمیالوژی، صحت محیطی و وظیفوی، مدیریت صحت، احصائیه حیاتی، پالیسی، توکسیکولوژی، طب عدلی و اخلاق طبابت )
حد اقل رشته‌های ایجاد شده برای برنامه ستوماتولوژی 
نوت: در صورت‌که رشته‌های مشابه در پوهنتون وجود داشته باشد نیاز به ایجاد دوباره آن نیست.
1. بسیک ساینس (در صورت‌که پوهنځی‌های طب معالجوی و متمم طبی در پوهنتون نباشد رشته‌های ذیل الزامی است) 1.1 رشته اناتومی (اناتومی، هستالوژی، امبریالوژی) 1.2. رشته فزیو پتالوژی (فزیولوژی، پتالوژی، مایکروبیولوژی و پرازیتولوژی) 1.3. رشته بایو ساینس (بیولوژی، فزیک و کیمیا) 1.4 رشته بیوشمی (بیوشمی، جنتیک و بایوفزیک)
2. کلینیکل ساینس 2.1. رشته داخله (اندودنتکس، ستوماتولوژی اطفال، ترمیمی، مواد شناسی دندان، امراض دهن (اورل میدیسن)، داخله عمومی (قلبی، هضمی، تنفسی و نفرالوژی)، عقلی و عصبی، طب عدلی،  اخلاق طبابت، صحت عامه) 2.2. رشته جراحی (جراحی وجه و فک، اورتودنسی، پریدنتولوژی، پروستودنتیک، جراحی عمومی (بطن، صدر، عصاب، عاجل، جراحی اطفال عمومی، جراحی پلاستیک، چشم، گوش و گلو)</t>
  </si>
  <si>
    <t>موجودیت سند پالیسی برای تمامی برنامه‌های علمی پوهنتون (نتایج نیازسنجی که ضرورت ایجاد برنامه را تثبیت نماید، مشخصات برنامه، نصاب درسی، تبیین منابع فزیکی و شرح منابع بشری برای تطبیق برنامه).
برنامه‌های که قبلاً ایجاد شده و در هنگام ایجاد سند پالیسی برای برنامه ترتیب نشده در صورت‌که مرور دوره‌یی شده باشند سند پالیسی آن الزامی است در برنامه‌های مرور دوره‌یی نشده قبلی الزامی نیست.</t>
  </si>
  <si>
    <t>اسناد و شواهد موجودیت پلان ارتقا و ایجاد مهارت‌های محصلان توسط مرکز کاریابی بر اساس نیازسنجی انجام شده در بخش 8.3.1 جهت تشخیص مهارت‌های کاربردی محصلان (در صورت‌که در پلان مرکز کاریابی گنجانیده شده باشد نیاز به پلان جداگانه آن نیست)</t>
  </si>
  <si>
    <t xml:space="preserve"> موجودیت تسهیلات ورزشی مانند: تالار ورزشی و میدان‌های ورزشی در سطح پوهنتون و شواهد قابل دسترس بودن و استفاده از این تسهیلات (در صورت‌که پوهنتون‌های خصوصی قرار داد داشته باشند و قابل دسترس باشد نمره آن اهدا گردد).</t>
  </si>
  <si>
    <t>حد اقل بخش‌های ایجاد شده برای برنامه‌ طب معالجوی
موجودیت بخش‌های (1) داخله عمومی (اندوکراین، هضمی و تنفسی، قلبی) (2) اطفال عمومی (3) عقلی و عصبی (4) نسائی و ولادی (5) جراحی عمومی (6) بخش واکسین (7) توبرکلوز و انتانی (8) اورتوپیدی (9) چشم (10) جلدی و زهروی (11) گوش و گلو (12) یورولوژی.
حد اقل بخش‌های ایجاد شده برای برنامه‌ ستوماتولوژی
نوت: در صورت‌که بخش‌های شماره (8، 9 و 10) ذیل در شفاخانه وجود داشته باشد نیاز به ایجاد دوباره آن نیست.
موجودیت بخش‌های حد اقل (1) جراجی دهن وجه و فک (2) ستوماتولوژی اطفال (3) پروستودنتیک (ساخت دندان) (4) اورتودنسی (5) داخله ستوماتولوژی (6) پریودنتولوژی (7) اورل میدیسن (امراض دهن) (8)  داخله عمومی (9) اطفال عمومی (10) جراحی عمومی.</t>
  </si>
  <si>
    <t>طب معالجوی 
موجودیت تصویر برداری و رادیولوژی (التراسوند، اکسری، در صورت امکان ستی سکن و MRI)؛
موجودیت ایکوکاردیوگرافی، الکتروکاردیوگرافی، کاردیاک مانیتور، هولتر مانیتور و دسی شاک؛
موجودیت اسپایرومتری، برانکسکوپی؛
موجودیت اندسکوپی؛
موجودیت التراسوند و اکسیری سیار؛
موجودیت EEG؛
موجودیت وسایل تشخصیه گوش و گلو؛
موجودیت وسایل تشخصیه جلدی (درماسکوپ، ودلمپ)؛
موجودیت وسایل تشخصیه چشم (سلایتس لمپ، پندسکوپ).
ستوماتولوژی
در صورت‌که شفاخانه ستوماتولوژی مستقل باشد موجودیت اکسری لازمی است؛
موجودیت بخش رادیولوژی اختصاصی (اکسری های داخل دهنی و OPG در صورت امکان).</t>
  </si>
  <si>
    <t>موجودیت دوکان و یا کافتریا در سطح پوهنتون.</t>
  </si>
  <si>
    <t>جدول‌ها</t>
  </si>
  <si>
    <t>ادارې</t>
  </si>
  <si>
    <t>اسناد و شواهد اعزام یا حمایت اعضای کادر علمی به بورسیه‌ها جهت کسب درجه تحصیلی ماستری و دکتورا بر اساس روش موجوده.</t>
  </si>
  <si>
    <t>تعداد دکتور</t>
  </si>
  <si>
    <t>تعداد ماستر</t>
  </si>
  <si>
    <t>تعداد لیسانس</t>
  </si>
  <si>
    <t>پوهنتون دارای پالیسی مدون تحقیقات علمی می‌باشد که در ویب‌سایت پوهنتون به نشر رسیده و عملاً آن‌را تعقیب می‌نماید.</t>
  </si>
  <si>
    <t>قراردادهای انجام پروژه‌های تحقیقاتی موجود است و عملاً تطبیق می‌گردد</t>
  </si>
  <si>
    <t xml:space="preserve">موجودیت شواهدی که نشان دهد استادان فرصت کافی برای اشتراک در کارهای مسلکی غیر از تدریس ( مانند دخیل بودن در مشوره‌های مسلکی، عضویت در بورد یا کمیتۀهای مسلکی و غیره ) دارند و عملاً چنین فعالیت‌ها را انجام داده اند. </t>
  </si>
  <si>
    <t>پوهنتون دارای پالیسی‌ها مدون تائید شده برای ارزیابی فعالیت‌های استادان می باشد و می‌تواند نشان دهد که این پالیسی‌ها را عملاً به شکل دوامدار تطبیق می‌نماید. با توجه به معیارهای کیفی برای شان بازخورد ارایه می‌گردد.</t>
  </si>
  <si>
    <t>مجتمع فارغان پوهنځی‌ها موجود است و رشته‌ها عملاً از نظریات فارغان استفاده نموده است.</t>
  </si>
  <si>
    <t>موجودیت شواهدی‌که تثبیت نماید، مجتمع فارغان ایجاد گردیده و عملاً فعالیت نموده است. (روش برقراری ارتباط با فارغان، شواهد برقرارنمودن ارتباط با فارغان مانند: انجام مراوده‌ها یا برقراری مجالس حضوری).</t>
  </si>
  <si>
    <t xml:space="preserve">اعضای کادر علمی پوهنځی‌ها جهت ارتقای ظرفیت در بخش تحقیقات به ورکشاپ‌ها، کنفرانس‌ها و سمینارها اعزام/اشتراک نموده اند. </t>
  </si>
  <si>
    <t>تمام استخدام کارمندان بر اساس حجم کاری و پالیسی ارتقای ظرفیت بر اساس شفافیت و مهارت اصولاً انجام گردیده است.</t>
  </si>
  <si>
    <t>تعداد مجموعی اعضای کادر علمی</t>
  </si>
  <si>
    <t>موجودیت گزارش‌های کاری رهبری (رئیس، معاونین، روئسای پوهنځی‌ها) پوهنتون و شواهد ارایه آن‌ها در شورای علمی پوهنتون در مطابقت با پلان‌های کاری آن‌ها (در پوهنتونهای خصوصی گزارش‌های کاری روئسای پوهنځی‌ها توسط معاون امور علمی پوهنتون توحید و در جلسه شورای علمی پوهنتون ارایه می‌گردد).</t>
  </si>
  <si>
    <t>سند ارزیابی سالانۀ روئسای پوهنځی‌ها پوهنتون توسط معاون امور علمی پوهنتون.</t>
  </si>
  <si>
    <t xml:space="preserve">اسناد و شواهد عضویت معاون امور علمی پوهنتون در کمیتۀ ارتقای کیفیت پوهنتون و سعی آن در حل چالش‌های موجود در قبال تطبیق معیارهای تضمین کیفیت و اعتباردهی. </t>
  </si>
  <si>
    <t xml:space="preserve"> موجودیت کمیتۀ محصلان در سطح پوهنتون که معاون امور محصلان در راس آن قرار دارد و عضویت نماینده هر پوهنځی هم الزامی است (لایحهٔ وظایف، کتاب ثبت جلسات).</t>
  </si>
  <si>
    <t>معاون  امور مالی و اداری مسؤلیت مدیریت بودجه سالانه را به عهده دارد و گزارشات ربعوار را به شورای علمی پوهنتون ارایه می‌نماید.</t>
  </si>
  <si>
    <t>اسناد و شواهد گزارش ربعوار مصرف بودجه و ارایۀ آن در جلسۀ شورای علمی پوهنتون توسط معاون  امور مالی و اداری (این گزارش باید طوری ترتیب گردد که مصرف بودجه را به شکل مؤثر در تمام بخش‌ها مطابق سند بودجه و پلان‌های عملیاتی سالانه با درنظر داشت منابع مالی در دسترس به شکل واضح نشان دهد).</t>
  </si>
  <si>
    <t xml:space="preserve">تماس ابتدائی با پوهنتون حین بازنگری مسلکی </t>
  </si>
  <si>
    <t>نحوه نمره‌دهی چارچوب اعتباردهی به پوهنتون‌های‌که رشته‌های طبی دارند در پروسه بازنگری و ارزیابی خودی</t>
  </si>
  <si>
    <t>سال تأسیس پوهنتون</t>
  </si>
  <si>
    <t>چگونگی تأسیس پوهنتون</t>
  </si>
  <si>
    <t>جدول زمانی دستآوردها (گشایش ساختمان پوهنتون، پوهنځی، رشته‌ و یا کسب جوایز...)</t>
  </si>
  <si>
    <t>جدول زمانی لحظات مهم (رووس واقعاتی‌که در تاریخ پوهنتون مهم می‌باشد، مثلا: دور اول فراغت)</t>
  </si>
  <si>
    <t>دیدگاه و مأموریت پوهنتون</t>
  </si>
  <si>
    <t>مأموریت پوهنتون</t>
  </si>
  <si>
    <t>شیوه های که در انکشاف مأموریت و دیدگاه مورد استفاده قرار گرفته اند</t>
  </si>
  <si>
    <t>تاریخی که مأموریت و دیدگاه به تصویب رسیده و مراحل تصویب آن</t>
  </si>
  <si>
    <t>درجه‌های تحصیلی که اعطا می‌گردد (لسانس، ماستری، دکتورا)</t>
  </si>
  <si>
    <t>معلومات مفصل در مورد محصلان</t>
  </si>
  <si>
    <t>تعداد محصلان دوره لیسانس</t>
  </si>
  <si>
    <t xml:space="preserve">تعداد محصلان دوره ماستری  </t>
  </si>
  <si>
    <t xml:space="preserve">تعداد محصلان دوره دکتورا </t>
  </si>
  <si>
    <t>مجموع محصلان پوهنتون</t>
  </si>
  <si>
    <t>معلومات مفصل در مورد اعضای کادر علمی</t>
  </si>
  <si>
    <t>تعداد مجموعی پوهاند</t>
  </si>
  <si>
    <t>تعداد مجموعی پوهنوال</t>
  </si>
  <si>
    <t>تعداد مجموعی پوهندوی</t>
  </si>
  <si>
    <t>تعداد مجموعی پوهنمل</t>
  </si>
  <si>
    <t>تعداد مجموعی پوهنیار</t>
  </si>
  <si>
    <t xml:space="preserve">تعداد مجموعی اعضای کادر علمی دارای رتبه علمی </t>
  </si>
  <si>
    <t>تعداد مجموعی اعضای کادر علمی دارای درجه تحصیلی دکتور به سطح پوهنتون</t>
  </si>
  <si>
    <t>تعداد مجموعی اعضای کادر علمی دارای درجه تحصیلی ماستر به سطح پوهنتون</t>
  </si>
  <si>
    <t>تعداد مجموعی اعضای کادر علمی دارای درجه تحصیلی لیسانس به سطح پوهنتون</t>
  </si>
  <si>
    <t>تعداد مجموعی اعضای کادر علمی دارای درجه تحصیلی دکتور، ماستر و لیسانس به سطح پوهنتون</t>
  </si>
  <si>
    <t xml:space="preserve">معلومات راجع به ارتقای کیفیت </t>
  </si>
  <si>
    <t xml:space="preserve">رووس فعالیت‌های اخیر کمیتۀ ارتقای کیفیت  پوهنتون </t>
  </si>
  <si>
    <t>رووس چگونگی ارتباط کاری کمیتۀ ارتقای کیفیت پوهنتون با کمیتۀهای ارتقای کیفیت  پوهنځی‌ها</t>
  </si>
  <si>
    <t xml:space="preserve">تاریخ و نتیجه بازنگری و بازدید‌های وزارت تحصیلات عالی طی ۵ سال اخیر </t>
  </si>
  <si>
    <t>خلاصه  پیشرفت و یا دستاوردهای  آمریت ارتقای کیفیت (در صورت مرتبط  بودن)</t>
  </si>
  <si>
    <t>خلاصه موضوعات کلیدی که از تهیه ارزیابی خودی بوجود آمده (معلومات کافی را برای بازنگران مسلکی  فراهم می‌سازد تا چالش ها و دستاوردهای پوهنتون را، درک نمایند مانند چگونگی تهیه گزارش ارزیابی خودی، پلان تدوین گزارش ارزیابی خودی، بخش‌های مربوطه بدون پوهنځی‌ها و رشته‌ها در تهیه گزارش ارزیابی خودی و غیره).</t>
  </si>
  <si>
    <t>فعالیتی ‌را‌ که  واقع شده ویا در حال اجرا قرار دارد، شرح و تفصیل دهید تا شاخص مربوطه در برابر هر معیار فرعی، بدست آید.</t>
  </si>
  <si>
    <t>نمره‌ای را  که به بهترین وجه، سطح  موفقیت پوهنتون را در برابر تمام معیارهای فرعی، منعکس می‌سازد را وارد نمایید.</t>
  </si>
  <si>
    <r>
      <t xml:space="preserve"> دیدگاه و مأموریت 
</t>
    </r>
    <r>
      <rPr>
        <sz val="8"/>
        <rFont val="Bahij Zar"/>
        <family val="1"/>
      </rPr>
      <t>دیدگاه و مأموریت پوهنتون به عنوان بخش اساسی پلان استراتیژیک به صورت (واضح، جامع/ معیاری) و مناسب برای پوهنتون ترتیب، اولویت‌های پوهنتون را تشخیص  و اصولاًً طی مراحل گردیده است.</t>
    </r>
  </si>
  <si>
    <r>
      <t>معیار اصلی شمارۀ (5): برنامه‌های علمی:</t>
    </r>
    <r>
      <rPr>
        <sz val="8"/>
        <rFont val="Bahij Zar"/>
        <family val="1"/>
      </rPr>
      <t xml:space="preserve"> برنامه‌های علمی با مأموریت پوهنتون مطابقت دارد و غرض کسب اطمینان از بهبود دوامدار به طور منظم مرور می‌شوند. </t>
    </r>
  </si>
  <si>
    <r>
      <rPr>
        <b/>
        <sz val="8"/>
        <rFont val="Bahij Zar"/>
        <family val="1"/>
      </rPr>
      <t>زیربنا، امکانات و پالیسی‌ها</t>
    </r>
    <r>
      <rPr>
        <sz val="8"/>
        <rFont val="Bahij Zar"/>
        <family val="1"/>
      </rPr>
      <t xml:space="preserve">
امکانات تحقیقاتی پوهنتون به طور دوام دار در صورت ضرورت تجدید می‌‌شود و پوهنتون دارای پالیسی واضح و روشن برای ارتقا و بهبود تحقیقات می‌باشد که در ویب‌سایت به نشر رسیده و عملاً تطبیق می‌گردد.</t>
    </r>
  </si>
  <si>
    <r>
      <t>معیار اصلی شمارۀ (7) استادان و کارمندان:</t>
    </r>
    <r>
      <rPr>
        <sz val="8"/>
        <rFont val="Bahij Zar"/>
        <family val="1"/>
      </rPr>
      <t xml:space="preserve"> پوهنتون اعضای کادر علمی و کارمندان خویش را مقرر، مدیریت و انکشاف داده تا اطمینان حاصل نماید که قادر برای رسیدن به مأموریت و اهداف استراتیژیک خویش می‌باشد. </t>
    </r>
  </si>
  <si>
    <r>
      <t>معیار اصلی شمارۀ (10) کتابخانه و منابع معلوماتی:</t>
    </r>
    <r>
      <rPr>
        <sz val="8"/>
        <rFont val="Bahij Zar"/>
        <family val="1"/>
      </rPr>
      <t xml:space="preserve"> پوهنتون زمینهٔ دست‌رسی به کتابخانه و منابع معلوماتی کافی با خدمات مناسب را با در نظرداشت نیازهای برنامه‌های علمی و تحقیقی خویش برای اعضای کادر علمی و محصلان مساعد می‌سازد.</t>
    </r>
  </si>
  <si>
    <r>
      <t xml:space="preserve">معیار اصلی شمارۀ (11) زیربنا، تسهیلات تدریسی و تکنالوژی معلوماتی: </t>
    </r>
    <r>
      <rPr>
        <sz val="8"/>
        <rFont val="Bahij Zar"/>
        <family val="1"/>
      </rPr>
      <t xml:space="preserve">پوهنتون اطمینان می‌دهد که تسیهلات، منابع فزیکی آن برای برآورده ساختن نیازهای برنامه‌های علمی آن، ارایه خدمات حمایوی و سایر فعالیت‌های مرتبط به مأموریت و اهداف استراتیژیک پوهنتون کافی، مناسب و مصؤن بوده و به‌طور معیاری از آن‌ها حفظ و مراقبت می‌گردد. </t>
    </r>
  </si>
  <si>
    <t>تعداد نامزد پوهنیار</t>
  </si>
  <si>
    <t>تعداد مجموعی نامزد پوهنیار</t>
  </si>
  <si>
    <t>سهم گیری اعضای کادر علمی و محصلان در بلند بردن سطح آگاهی‌ جامعه در مسائل تخصصی</t>
  </si>
  <si>
    <t>رشته‌ها برای محصلان خویش در مورد نصاب و مسائل مربوط به‌مسلک توسط استادان رهنمای صنوف مشوره‌های لازم می‌دهد.</t>
  </si>
  <si>
    <t xml:space="preserve">اسناد و شواهد تدویر برنامه‌های شرح معیارهای اعتباردهی، کنفرانس‌ها و ورکشاپ‌ها در مورد مسائل شامل چارچوب تضمین کیفیت و اعتباردهی (روند نظارت سالانه، مرور دوره‌یی برنامه‌های علمی و غیره) برای اعضای کادر علمی، کارمندان و محصلان به سطح پوهنتون. </t>
  </si>
  <si>
    <t>اسناد و شواهد تدویربرنامه‌های شرح معیارهای اعتباردهی، کنفرانس‌ها و ورکشاپ‌ها در مورد مسائل شامل چارچوب تضمین کیفیت و اعتباردهی (روند نظارت سالانه، مروردوره‌یی برنامه‌های علمی و غیره) برای اعضای کادر علمی، کارمندان و محصلان به سطح پوهنځی‌ها (در صورت‌که پوهنتون ساختار کلان نداشته باشد شواهد سطح پوهنتون کافی است)</t>
  </si>
  <si>
    <t>موجودیت  لایحۀ وظایف و پلان‌های کاری در مطابقت به لایحۀ وظایف کارمندان تخنیکی.</t>
  </si>
  <si>
    <t xml:space="preserve">آمریت اعتباردهی نهادهای تحصیلات عالی </t>
  </si>
  <si>
    <t>آمریت اعتباردهی نهادهای تحصیلات عالی</t>
  </si>
  <si>
    <t>مرحله اول: پوهنتون علاوه بر اخذ فیصدی تعیین شده مجموعی معیارها که %65 است باید فیصدی تعیین شده هر معیار را نیز ذیلاً کسب نماید</t>
  </si>
  <si>
    <t>مرحله دوم: پوهنتون علاوه بر اخذ فیصدی تعیین شده مجموعی معیارها که %75 است باید فیصدی تعیین شده هر معیار را نیز ذیلاً کسب نماید</t>
  </si>
  <si>
    <t>مرحله سوم: پوهنتون علاوه بر اخذ فیصدی تعیین شده مجموعی معیارها که %85 است باید فیصدی تعیین شده هر معیار را نیز ذیلاً کسب نماید</t>
  </si>
  <si>
    <t>دیپارتمنت</t>
  </si>
  <si>
    <t>موجودیت کتابخانهٔ مرکزی در سطح پوهنتون که حد اقل تقاضاهای ذیل را برآورده بسازد:
1. فضای مطالعه در آن گنجایش همزمان حد اقل %4 محصلان برحال را داشته باشد؛
2. موجودیت اطاق‌های مناسب (داشتن میز، چوکی و LCD) برای مطالعات گروپی؛
3. تمام فضای کتابخانه باید دارای تنویر و تهویه مناسب باشد؛
4. در کتابخانه باید فضای کافی برای تعداد کتب در حال افزایش، فضای کاری برای کارمندان کتابخانه، محل ذخیره کتب، دفتر آمریت/مدیریت کتابخانه باشد؛
5. کتاب‌های فزیکی و الکترونیکی در مطابقت با اصول شریعت و پالیسی نظام باشد.</t>
  </si>
  <si>
    <r>
      <t xml:space="preserve">خدمات و حمایهٔ محصلان
</t>
    </r>
    <r>
      <rPr>
        <sz val="8"/>
        <rFont val="Bahij Zar"/>
        <family val="1"/>
      </rPr>
      <t xml:space="preserve">پوهنتون غرض حمایهٔ محصلان برنامه‌های مناسب را دایر، خدمات مناسب را ارایه و فعالیت‌های مناسب را انجام می‌دهد. هم‌چنان برای محصلان در مورد نصاب و مسائل مربوط به مسلک، مشوره داده می‌شود. برعلاوه هر رشته فارغ‌دهنده مجتمع فارغان (alumni) را ایجاد نموده است. </t>
    </r>
  </si>
  <si>
    <t xml:space="preserve">حد اقل 5 پایه مایکروسکوپ، 10 پایه ستاتسکوپ، 5 باکس کمک‌های اولیه، یک بسته بلد بیک (پاکت خون)، دو پایه ماشین تعقیم، دو چپرکت بستر، دو عدد مدل CPR، مدل تطبیق فولی، یک سیت اسکلیت، دو بالون اکسیجن، مدل اعضای داخلی بطن، مدل اعضای علوی و سفلی، مدل تطبیق زرقیات، مدل دندان مصنوعی، تار جراحی، کنول، سرنج، الکول پت، سلاید شیشه‌یی، کنول پلستر، لوکپلس، تورنیکت و پلسی اوکسی متر. </t>
  </si>
  <si>
    <t>موجودیت نصب شیماها  انواع مختلف مایکروارگانیزم‌ها در سایز بزرگ در دیوار لابراتوار و ویدیوی‌های آموزشی کشت، کلچر و سایر مایکرواورگانیزم‌ها.</t>
  </si>
  <si>
    <t>موجودیت چارت های مختلف سیستم های مختلف در سایز بزرگ در دیوار لابراتوار</t>
  </si>
  <si>
    <t>موجودیت دستگاه مایکرولب یا فوتومتر، سنترفویژ، واتربات، یخچال، ریجنت‌های بیوشمی، مکروسکوپ، مایکروپپت و رینجنت‌های شکر، چربی خون، کبد، گرده، پانقرانس، تست ادرار، تست تیوب.</t>
  </si>
  <si>
    <r>
      <t xml:space="preserve">تطبیق چارچوب در پوهنتون‌های که رشته‌های طبی دارند: </t>
    </r>
    <r>
      <rPr>
        <sz val="10"/>
        <rFont val="Bahij Zar"/>
        <family val="1"/>
      </rPr>
      <t>علاوه بر معیارهای یازده‌گانه، ضمیمه شماره (1) شامل این چارچوب نیز در پوهنتون‌های که رشته‌های طبی دارند تطبیق می‌گردد. این معیارها بشکل جداگانه وضع شده که فیصدی سطون فیصدی معیارها در بخش تحلیل نمرات نهایی شامل مجموع فیصدی معیارهای اصلی نمی‌گردد. اما پوهنتون باید فیصدی (مرحله اول %40، مرحله دوم %60 و مرحله سوم %80) تعیین شده ضمیمه را که در بخش نحوه نمره‌دهی چارچوب اعتباردهی به پوهنتون‌های‌که رشته‌های طبی دارند در پروسه بازنگری و ارزیابی خودی را جهت کسب مراحل اعتباردهی اخذ نماید.</t>
    </r>
  </si>
  <si>
    <r>
      <t xml:space="preserve">ضمیمه شماره (1) معیارهای فرعی پوهنځی طب: </t>
    </r>
    <r>
      <rPr>
        <sz val="8"/>
        <rFont val="Bahij Zar"/>
        <family val="1"/>
      </rPr>
      <t>وضاحت این ضمیمه در بخش تعریفات ذکر شده است.</t>
    </r>
  </si>
  <si>
    <t>موجودیت فورمه‌ها و نتایج تحلیل ارزیابی استاد توسط آمر رشته و دو استاد مجرب دیگر. علاوه بر آن ( فورمه‌ها و روش‌های ارزیابی دارای شاخص‌هایی می‌باشند که می‌تواند توقعات مشخص از هر استاد را در بخش‌های تدریس، ارایۀ خدمات، تحقیق و نشرات ارزیابی نماید).</t>
  </si>
  <si>
    <t>موجودیت فورمه‌ها و نتایج تحلیل ارزیابی هر استاد توسط کمیتۀ ارتقای کیفیت پوهنځی‌ها  برای هر مضمون که در سمستر توسط استاد تدریس می‌گردد (با استفاده از فورم ابراز نظر محصل در مورد استاد).</t>
  </si>
  <si>
    <t>وضعیت پوهنتون در مرحلۀ دوم</t>
  </si>
  <si>
    <t>وضعیت پوهنتون در مرحلۀ سوم</t>
  </si>
  <si>
    <t>وضعیت پوهنتون در مرحلۀ اول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</si>
</sst>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3" x14ac:knownFonts="1">
    <font>
      <sz val="11"/>
      <color theme="1"/>
      <name val="Calibri"/>
      <family val="2"/>
      <scheme val="minor"/>
    </font>
    <font>
      <sz val="11"/>
      <color theme="1"/>
      <name val="Calibri"/>
      <family val="2"/>
      <scheme val="minor"/>
    </font>
    <font>
      <sz val="8"/>
      <name val="Bahij Zar"/>
      <family val="1"/>
    </font>
    <font>
      <sz val="8"/>
      <name val="Bahij Jalal"/>
      <family val="1"/>
    </font>
    <font>
      <b/>
      <sz val="8"/>
      <name val="Bahij Zar"/>
      <family val="1"/>
    </font>
    <font>
      <b/>
      <sz val="10"/>
      <name val="Bahij Zar"/>
      <family val="1"/>
    </font>
    <font>
      <sz val="10"/>
      <name val="Bahij Zar"/>
      <family val="1"/>
    </font>
    <font>
      <b/>
      <sz val="12"/>
      <name val="Bahij Zar"/>
      <family val="1"/>
    </font>
    <font>
      <b/>
      <sz val="9"/>
      <name val="Bahij Zar"/>
      <family val="1"/>
    </font>
    <font>
      <b/>
      <sz val="14"/>
      <color theme="1"/>
      <name val="Bahij Zar"/>
      <family val="1"/>
    </font>
    <font>
      <sz val="11"/>
      <name val="Bahij Zar"/>
      <family val="1"/>
    </font>
    <font>
      <b/>
      <sz val="10"/>
      <color theme="1"/>
      <name val="Bahij Zar"/>
      <family val="1"/>
    </font>
    <font>
      <sz val="10"/>
      <color theme="1"/>
      <name val="Bahij Zar"/>
      <family val="1"/>
    </font>
    <font>
      <b/>
      <sz val="11"/>
      <color theme="1"/>
      <name val="Bahij Zar"/>
      <family val="1"/>
    </font>
    <font>
      <sz val="11"/>
      <color theme="1"/>
      <name val="Bahij Zar"/>
      <family val="1"/>
    </font>
    <font>
      <b/>
      <sz val="14"/>
      <name val="Bahij Zar"/>
      <family val="1"/>
    </font>
    <font>
      <b/>
      <sz val="12"/>
      <color theme="1"/>
      <name val="Bahij Zar"/>
      <family val="1"/>
    </font>
    <font>
      <b/>
      <sz val="22"/>
      <color theme="1"/>
      <name val="Bahij Zar"/>
      <family val="1"/>
    </font>
    <font>
      <b/>
      <sz val="16"/>
      <color theme="1"/>
      <name val="Bahij Zar"/>
      <family val="1"/>
    </font>
    <font>
      <sz val="10"/>
      <color theme="1"/>
      <name val="Symbol"/>
      <family val="1"/>
      <charset val="2"/>
    </font>
    <font>
      <sz val="14"/>
      <color theme="1"/>
      <name val="Bahij Zar"/>
      <family val="1"/>
    </font>
    <font>
      <sz val="8"/>
      <color theme="0"/>
      <name val="Bahij Zar"/>
      <family val="1"/>
    </font>
    <font>
      <sz val="10"/>
      <color theme="0"/>
      <name val="Bahij Zar"/>
      <family val="1"/>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21">
    <xf numFmtId="0" fontId="0" fillId="0" borderId="0" xfId="0"/>
    <xf numFmtId="10" fontId="2" fillId="0" borderId="11" xfId="1" applyNumberFormat="1" applyFont="1" applyFill="1" applyBorder="1" applyAlignment="1" applyProtection="1">
      <alignment horizontal="center" vertical="center"/>
    </xf>
    <xf numFmtId="10" fontId="4" fillId="0" borderId="14" xfId="1" applyNumberFormat="1" applyFont="1" applyFill="1" applyBorder="1" applyAlignment="1" applyProtection="1">
      <alignment horizontal="center" vertical="center"/>
    </xf>
    <xf numFmtId="2" fontId="4" fillId="0" borderId="12" xfId="0" applyNumberFormat="1" applyFont="1" applyFill="1" applyBorder="1" applyAlignment="1" applyProtection="1">
      <alignment horizontal="center" vertical="center"/>
    </xf>
    <xf numFmtId="0" fontId="2" fillId="0" borderId="23" xfId="0" applyFont="1" applyFill="1" applyBorder="1" applyAlignment="1" applyProtection="1">
      <alignment horizontal="right" vertical="center" wrapText="1"/>
    </xf>
    <xf numFmtId="10" fontId="2" fillId="0" borderId="11" xfId="1" applyNumberFormat="1" applyFont="1" applyFill="1" applyBorder="1" applyAlignment="1" applyProtection="1">
      <alignment horizontal="center" vertical="center" wrapText="1"/>
    </xf>
    <xf numFmtId="0" fontId="2" fillId="0" borderId="0" xfId="0" applyFont="1" applyFill="1" applyProtection="1"/>
    <xf numFmtId="0" fontId="2" fillId="0" borderId="0" xfId="0" applyFont="1" applyFill="1" applyAlignment="1" applyProtection="1">
      <alignment horizontal="center" vertical="center"/>
    </xf>
    <xf numFmtId="0" fontId="6" fillId="0" borderId="0" xfId="0" applyFont="1" applyFill="1" applyBorder="1" applyAlignment="1" applyProtection="1">
      <alignment horizontal="center" vertical="center"/>
      <protection locked="0"/>
    </xf>
    <xf numFmtId="0" fontId="2" fillId="0" borderId="0" xfId="0" applyFont="1" applyFill="1" applyBorder="1" applyProtection="1">
      <protection locked="0"/>
    </xf>
    <xf numFmtId="0" fontId="5" fillId="0" borderId="0" xfId="0" applyFont="1" applyFill="1" applyBorder="1" applyAlignment="1" applyProtection="1"/>
    <xf numFmtId="0" fontId="2" fillId="0" borderId="0" xfId="0" applyFont="1" applyFill="1" applyBorder="1" applyProtection="1"/>
    <xf numFmtId="10" fontId="3" fillId="0" borderId="11" xfId="1" applyNumberFormat="1" applyFont="1" applyFill="1" applyBorder="1" applyAlignment="1" applyProtection="1">
      <alignment horizontal="center" vertical="center" wrapText="1"/>
    </xf>
    <xf numFmtId="10" fontId="4" fillId="0" borderId="14" xfId="1" applyNumberFormat="1" applyFont="1" applyFill="1" applyBorder="1" applyAlignment="1" applyProtection="1">
      <alignment horizontal="center" vertical="center" wrapText="1"/>
    </xf>
    <xf numFmtId="2" fontId="4" fillId="0" borderId="12" xfId="0" applyNumberFormat="1" applyFont="1" applyFill="1" applyBorder="1" applyAlignment="1" applyProtection="1">
      <alignment horizontal="center" vertical="center" wrapText="1"/>
    </xf>
    <xf numFmtId="0" fontId="6" fillId="0" borderId="0" xfId="0" applyFont="1" applyFill="1" applyBorder="1" applyProtection="1">
      <protection locked="0"/>
    </xf>
    <xf numFmtId="0" fontId="6" fillId="0" borderId="0" xfId="0" applyFont="1" applyFill="1" applyBorder="1" applyAlignment="1" applyProtection="1">
      <alignment horizontal="center" vertical="center" wrapText="1"/>
      <protection locked="0"/>
    </xf>
    <xf numFmtId="0" fontId="2" fillId="0" borderId="0" xfId="0" applyFont="1" applyFill="1" applyProtection="1">
      <protection locked="0"/>
    </xf>
    <xf numFmtId="0" fontId="5" fillId="0" borderId="0" xfId="0" applyFont="1" applyFill="1" applyBorder="1" applyAlignment="1" applyProtection="1">
      <alignment horizontal="center" vertical="center" wrapText="1"/>
    </xf>
    <xf numFmtId="0" fontId="6"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center" vertical="center" wrapText="1"/>
    </xf>
    <xf numFmtId="0" fontId="4" fillId="0" borderId="25" xfId="0" applyFont="1" applyFill="1" applyBorder="1" applyAlignment="1" applyProtection="1">
      <alignment horizontal="center" vertical="center"/>
    </xf>
    <xf numFmtId="0" fontId="4" fillId="0" borderId="26" xfId="0" applyFont="1" applyFill="1" applyBorder="1" applyAlignment="1" applyProtection="1">
      <alignment horizontal="center" vertical="center"/>
    </xf>
    <xf numFmtId="0" fontId="2" fillId="0" borderId="0"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4" fillId="0" borderId="25" xfId="0" applyFont="1" applyFill="1" applyBorder="1" applyAlignment="1" applyProtection="1">
      <alignment horizontal="center" vertical="center" wrapText="1"/>
    </xf>
    <xf numFmtId="0" fontId="4" fillId="0" borderId="26" xfId="0" applyFont="1" applyFill="1" applyBorder="1" applyAlignment="1" applyProtection="1">
      <alignment horizontal="center" vertical="center" wrapText="1"/>
    </xf>
    <xf numFmtId="0" fontId="2" fillId="0" borderId="0" xfId="0" applyFont="1" applyFill="1" applyBorder="1" applyAlignment="1" applyProtection="1">
      <alignment vertical="center" wrapText="1"/>
      <protection locked="0"/>
    </xf>
    <xf numFmtId="0" fontId="2" fillId="0" borderId="10"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2" fontId="2" fillId="0" borderId="10"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right" vertical="center"/>
      <protection locked="0"/>
    </xf>
    <xf numFmtId="0" fontId="2" fillId="0" borderId="0" xfId="0" applyFont="1" applyFill="1" applyBorder="1" applyAlignment="1" applyProtection="1">
      <alignment horizontal="right" vertical="top" wrapText="1"/>
      <protection locked="0"/>
    </xf>
    <xf numFmtId="0" fontId="2" fillId="0" borderId="0" xfId="0" applyFont="1" applyFill="1" applyBorder="1" applyAlignment="1" applyProtection="1">
      <alignment horizontal="center" vertical="top" wrapText="1"/>
      <protection locked="0"/>
    </xf>
    <xf numFmtId="2" fontId="2" fillId="0" borderId="10" xfId="0" applyNumberFormat="1" applyFont="1" applyFill="1" applyBorder="1" applyAlignment="1" applyProtection="1">
      <alignment horizontal="center" vertical="center" wrapText="1"/>
      <protection locked="0"/>
    </xf>
    <xf numFmtId="2" fontId="2" fillId="0" borderId="12" xfId="0" applyNumberFormat="1" applyFont="1" applyFill="1" applyBorder="1" applyAlignment="1" applyProtection="1">
      <alignment horizontal="center" vertical="center" wrapText="1"/>
      <protection locked="0"/>
    </xf>
    <xf numFmtId="0" fontId="2" fillId="0" borderId="0" xfId="0" applyFont="1" applyFill="1" applyAlignment="1" applyProtection="1">
      <alignment horizontal="center" vertical="center"/>
      <protection locked="0"/>
    </xf>
    <xf numFmtId="9" fontId="2" fillId="0" borderId="14"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protection locked="0"/>
    </xf>
    <xf numFmtId="10" fontId="4" fillId="0" borderId="14" xfId="0" applyNumberFormat="1" applyFont="1" applyFill="1" applyBorder="1" applyAlignment="1" applyProtection="1">
      <alignment horizontal="center" vertical="center"/>
    </xf>
    <xf numFmtId="10" fontId="4" fillId="0" borderId="14"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textRotation="180" wrapText="1"/>
    </xf>
    <xf numFmtId="10" fontId="2" fillId="0" borderId="0" xfId="1"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wrapText="1"/>
      <protection locked="0"/>
    </xf>
    <xf numFmtId="0" fontId="2" fillId="0" borderId="0" xfId="0" applyFont="1" applyFill="1" applyAlignment="1" applyProtection="1">
      <alignment horizontal="center"/>
    </xf>
    <xf numFmtId="0" fontId="2" fillId="0" borderId="1" xfId="0" applyFont="1" applyFill="1" applyBorder="1" applyAlignment="1" applyProtection="1">
      <alignment horizontal="right" vertical="center" wrapText="1" readingOrder="2"/>
    </xf>
    <xf numFmtId="0" fontId="2" fillId="0" borderId="0" xfId="0" applyFont="1" applyFill="1" applyBorder="1" applyAlignment="1" applyProtection="1"/>
    <xf numFmtId="2" fontId="2" fillId="0" borderId="0" xfId="0" applyNumberFormat="1" applyFont="1" applyFill="1" applyProtection="1">
      <protection locked="0"/>
    </xf>
    <xf numFmtId="2" fontId="2" fillId="0" borderId="0" xfId="0" applyNumberFormat="1" applyFont="1" applyFill="1" applyBorder="1" applyAlignment="1" applyProtection="1">
      <alignment horizontal="right" vertical="center" wrapText="1"/>
      <protection locked="0"/>
    </xf>
    <xf numFmtId="0" fontId="4" fillId="0" borderId="0" xfId="0" applyFont="1" applyFill="1" applyBorder="1" applyProtection="1"/>
    <xf numFmtId="0" fontId="4" fillId="0" borderId="0" xfId="0" applyFont="1" applyFill="1" applyProtection="1">
      <protection locked="0"/>
    </xf>
    <xf numFmtId="2" fontId="4" fillId="0" borderId="51" xfId="0" applyNumberFormat="1" applyFont="1" applyFill="1" applyBorder="1" applyAlignment="1" applyProtection="1">
      <alignment horizontal="center" vertical="center"/>
    </xf>
    <xf numFmtId="0" fontId="2" fillId="0" borderId="12" xfId="0" applyFont="1" applyFill="1" applyBorder="1" applyAlignment="1" applyProtection="1">
      <alignment wrapText="1"/>
      <protection locked="0"/>
    </xf>
    <xf numFmtId="2" fontId="2" fillId="0" borderId="14" xfId="0" applyNumberFormat="1" applyFont="1" applyFill="1" applyBorder="1" applyAlignment="1" applyProtection="1">
      <alignment horizontal="center" vertical="center" wrapText="1"/>
      <protection locked="0"/>
    </xf>
    <xf numFmtId="9" fontId="2" fillId="0" borderId="14" xfId="1" applyFont="1" applyFill="1" applyBorder="1" applyAlignment="1" applyProtection="1">
      <alignment horizontal="center" vertical="center" wrapText="1"/>
      <protection locked="0"/>
    </xf>
    <xf numFmtId="0" fontId="2" fillId="0" borderId="0" xfId="0" applyFont="1" applyFill="1" applyBorder="1" applyAlignment="1" applyProtection="1">
      <alignment horizontal="right" vertical="center" wrapText="1"/>
      <protection locked="0"/>
    </xf>
    <xf numFmtId="0" fontId="2" fillId="0" borderId="8"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2" fillId="0" borderId="1" xfId="0" applyFont="1" applyFill="1" applyBorder="1" applyAlignment="1" applyProtection="1">
      <alignment horizontal="right" vertical="center" wrapText="1"/>
    </xf>
    <xf numFmtId="0" fontId="2" fillId="0" borderId="1"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2" fillId="0" borderId="23"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23" xfId="0" applyNumberFormat="1" applyFont="1" applyFill="1" applyBorder="1" applyAlignment="1" applyProtection="1">
      <alignment horizontal="center" vertical="center"/>
    </xf>
    <xf numFmtId="10" fontId="2" fillId="0" borderId="24" xfId="1"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wrapText="1"/>
    </xf>
    <xf numFmtId="10" fontId="2" fillId="0" borderId="24" xfId="1" applyNumberFormat="1" applyFont="1" applyFill="1" applyBorder="1" applyAlignment="1" applyProtection="1">
      <alignment horizontal="center" vertical="center" wrapText="1"/>
    </xf>
    <xf numFmtId="10" fontId="2" fillId="0" borderId="51" xfId="1" applyNumberFormat="1" applyFont="1" applyFill="1" applyBorder="1" applyAlignment="1" applyProtection="1">
      <alignment horizontal="center" vertical="center" wrapText="1"/>
    </xf>
    <xf numFmtId="0" fontId="2" fillId="0" borderId="31"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6" fillId="0" borderId="10" xfId="0" applyFont="1" applyFill="1" applyBorder="1" applyAlignment="1" applyProtection="1">
      <alignment horizontal="center" vertical="center"/>
      <protection locked="0"/>
    </xf>
    <xf numFmtId="0" fontId="2" fillId="0" borderId="0" xfId="0" applyFont="1" applyFill="1" applyAlignment="1" applyProtection="1">
      <alignment vertical="center"/>
      <protection locked="0"/>
    </xf>
    <xf numFmtId="0" fontId="4" fillId="0" borderId="0" xfId="0" applyFont="1" applyFill="1" applyBorder="1" applyAlignment="1" applyProtection="1">
      <alignment horizontal="left" vertical="center"/>
      <protection locked="0"/>
    </xf>
    <xf numFmtId="2" fontId="4" fillId="0" borderId="0" xfId="0" applyNumberFormat="1" applyFont="1" applyFill="1" applyBorder="1" applyAlignment="1" applyProtection="1">
      <alignment horizontal="center" vertical="center" wrapText="1"/>
      <protection locked="0"/>
    </xf>
    <xf numFmtId="9" fontId="4" fillId="0" borderId="0" xfId="0" applyNumberFormat="1" applyFont="1" applyFill="1" applyBorder="1" applyAlignment="1" applyProtection="1">
      <alignment horizontal="center" vertical="center" wrapText="1"/>
      <protection locked="0"/>
    </xf>
    <xf numFmtId="164" fontId="4" fillId="0" borderId="0"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2" fontId="2" fillId="0" borderId="25"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protection locked="0"/>
    </xf>
    <xf numFmtId="2" fontId="4" fillId="0"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64" fontId="4" fillId="0" borderId="0" xfId="1" applyNumberFormat="1" applyFont="1" applyFill="1" applyBorder="1" applyAlignment="1" applyProtection="1">
      <alignment horizontal="center" vertical="center"/>
      <protection locked="0"/>
    </xf>
    <xf numFmtId="2" fontId="2" fillId="0" borderId="25" xfId="0" applyNumberFormat="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protection locked="0"/>
    </xf>
    <xf numFmtId="164" fontId="4" fillId="0" borderId="0" xfId="1" applyNumberFormat="1" applyFont="1" applyFill="1" applyBorder="1" applyAlignment="1" applyProtection="1">
      <alignment horizontal="center"/>
      <protection locked="0"/>
    </xf>
    <xf numFmtId="0" fontId="2" fillId="0" borderId="0" xfId="0" applyFont="1" applyFill="1" applyBorder="1" applyAlignment="1" applyProtection="1">
      <alignment horizontal="right" wrapText="1"/>
      <protection locked="0"/>
    </xf>
    <xf numFmtId="9" fontId="4" fillId="0" borderId="0" xfId="0" applyNumberFormat="1" applyFont="1" applyFill="1" applyBorder="1" applyAlignment="1" applyProtection="1">
      <alignment horizontal="center" vertical="center"/>
      <protection locked="0"/>
    </xf>
    <xf numFmtId="164"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center"/>
      <protection locked="0"/>
    </xf>
    <xf numFmtId="165" fontId="4" fillId="0"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protection locked="0"/>
    </xf>
    <xf numFmtId="2" fontId="2"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top" wrapText="1"/>
      <protection locked="0"/>
    </xf>
    <xf numFmtId="2" fontId="2" fillId="0" borderId="17"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top"/>
      <protection locked="0"/>
    </xf>
    <xf numFmtId="0" fontId="4" fillId="0" borderId="0" xfId="0" applyFont="1" applyFill="1" applyBorder="1" applyAlignment="1" applyProtection="1">
      <alignment horizontal="right" vertical="top" wrapText="1"/>
      <protection locked="0"/>
    </xf>
    <xf numFmtId="0" fontId="2" fillId="0" borderId="0" xfId="0" applyFont="1" applyFill="1" applyBorder="1" applyAlignment="1" applyProtection="1">
      <alignment horizontal="right" vertical="center" wrapText="1" readingOrder="2"/>
      <protection locked="0"/>
    </xf>
    <xf numFmtId="10" fontId="4" fillId="0" borderId="0" xfId="1" applyNumberFormat="1"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0" fontId="5" fillId="0" borderId="0" xfId="0" applyFont="1" applyFill="1" applyBorder="1" applyAlignment="1" applyProtection="1">
      <alignment vertical="center"/>
    </xf>
    <xf numFmtId="0" fontId="6" fillId="0" borderId="0" xfId="0" applyFont="1" applyFill="1" applyBorder="1" applyAlignment="1" applyProtection="1">
      <alignment vertical="center"/>
      <protection locked="0"/>
    </xf>
    <xf numFmtId="0" fontId="6" fillId="0" borderId="0" xfId="0" applyFont="1" applyFill="1" applyBorder="1" applyAlignment="1" applyProtection="1">
      <protection locked="0"/>
    </xf>
    <xf numFmtId="0" fontId="12" fillId="0" borderId="0" xfId="0" applyFont="1" applyFill="1" applyBorder="1" applyAlignment="1" applyProtection="1">
      <alignment horizontal="right" vertical="center"/>
      <protection locked="0"/>
    </xf>
    <xf numFmtId="0" fontId="6" fillId="0" borderId="0" xfId="0" applyFont="1" applyFill="1" applyAlignment="1" applyProtection="1">
      <alignment horizontal="center"/>
    </xf>
    <xf numFmtId="0" fontId="5" fillId="0" borderId="0" xfId="0" applyFont="1" applyFill="1" applyBorder="1" applyAlignment="1" applyProtection="1">
      <alignment horizontal="center"/>
    </xf>
    <xf numFmtId="0" fontId="6" fillId="0" borderId="0" xfId="0" applyFont="1" applyFill="1" applyBorder="1" applyProtection="1"/>
    <xf numFmtId="0" fontId="14" fillId="0" borderId="0" xfId="0" applyFont="1" applyProtection="1">
      <protection locked="0"/>
    </xf>
    <xf numFmtId="0" fontId="0" fillId="0" borderId="0" xfId="0" applyProtection="1">
      <protection locked="0"/>
    </xf>
    <xf numFmtId="0" fontId="14" fillId="0" borderId="0" xfId="0" applyFont="1" applyBorder="1" applyAlignment="1" applyProtection="1">
      <alignment horizontal="center"/>
      <protection locked="0"/>
    </xf>
    <xf numFmtId="0" fontId="16" fillId="0" borderId="0"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4" fillId="0" borderId="0" xfId="0" applyFont="1" applyBorder="1" applyProtection="1">
      <protection locked="0"/>
    </xf>
    <xf numFmtId="0" fontId="14" fillId="0" borderId="0" xfId="0" applyFont="1" applyBorder="1" applyAlignment="1" applyProtection="1">
      <protection locked="0"/>
    </xf>
    <xf numFmtId="0" fontId="14" fillId="0" borderId="0" xfId="0" applyFont="1" applyBorder="1" applyAlignment="1" applyProtection="1"/>
    <xf numFmtId="0" fontId="9" fillId="0" borderId="0" xfId="0" applyFont="1" applyBorder="1" applyAlignment="1" applyProtection="1">
      <alignment horizontal="left"/>
    </xf>
    <xf numFmtId="0" fontId="14" fillId="0" borderId="0" xfId="0" applyFont="1" applyBorder="1" applyAlignment="1" applyProtection="1">
      <alignment horizontal="left"/>
      <protection locked="0"/>
    </xf>
    <xf numFmtId="0" fontId="14" fillId="0" borderId="0" xfId="0" applyFont="1" applyBorder="1" applyAlignment="1" applyProtection="1">
      <alignment horizontal="right"/>
      <protection locked="0"/>
    </xf>
    <xf numFmtId="0" fontId="10" fillId="0" borderId="0" xfId="0" applyFont="1" applyAlignment="1" applyProtection="1">
      <protection locked="0"/>
    </xf>
    <xf numFmtId="0" fontId="15" fillId="0" borderId="0" xfId="0" applyFont="1" applyBorder="1" applyAlignment="1" applyProtection="1">
      <protection locked="0"/>
    </xf>
    <xf numFmtId="0" fontId="15" fillId="0" borderId="0" xfId="0" applyFont="1" applyBorder="1" applyAlignment="1" applyProtection="1">
      <alignment horizontal="center"/>
    </xf>
    <xf numFmtId="0" fontId="15" fillId="0" borderId="0" xfId="0" applyFont="1" applyBorder="1" applyAlignment="1" applyProtection="1">
      <alignment horizontal="right"/>
      <protection locked="0"/>
    </xf>
    <xf numFmtId="0" fontId="6" fillId="0" borderId="0" xfId="0" applyFont="1" applyFill="1" applyBorder="1" applyAlignment="1" applyProtection="1">
      <alignment horizontal="right" vertical="center"/>
      <protection locked="0"/>
    </xf>
    <xf numFmtId="0" fontId="5" fillId="0" borderId="0" xfId="0" applyFont="1" applyFill="1" applyBorder="1" applyAlignment="1" applyProtection="1">
      <alignment horizontal="right" vertical="center" wrapText="1"/>
      <protection locked="0"/>
    </xf>
    <xf numFmtId="0" fontId="4" fillId="0" borderId="0" xfId="0" applyFont="1" applyFill="1" applyBorder="1" applyAlignment="1" applyProtection="1">
      <alignment horizontal="center" vertical="center"/>
      <protection locked="0"/>
    </xf>
    <xf numFmtId="10" fontId="6" fillId="0" borderId="0" xfId="0" applyNumberFormat="1" applyFont="1" applyFill="1" applyBorder="1" applyAlignment="1" applyProtection="1">
      <alignment horizontal="center" vertical="center"/>
      <protection locked="0"/>
    </xf>
    <xf numFmtId="0" fontId="5" fillId="0" borderId="25"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wrapText="1"/>
    </xf>
    <xf numFmtId="0" fontId="6" fillId="0" borderId="25" xfId="0" applyFont="1" applyFill="1" applyBorder="1" applyAlignment="1" applyProtection="1">
      <alignment horizontal="center" vertical="center"/>
    </xf>
    <xf numFmtId="2" fontId="2" fillId="0" borderId="0" xfId="0" applyNumberFormat="1" applyFont="1" applyFill="1" applyBorder="1" applyProtection="1"/>
    <xf numFmtId="0" fontId="2" fillId="0" borderId="0" xfId="0" applyFont="1" applyFill="1" applyBorder="1" applyAlignment="1" applyProtection="1">
      <alignment vertical="center"/>
    </xf>
    <xf numFmtId="0" fontId="5" fillId="0" borderId="0" xfId="0" applyFont="1" applyFill="1" applyBorder="1" applyAlignment="1" applyProtection="1">
      <alignment vertical="center" wrapText="1"/>
    </xf>
    <xf numFmtId="0" fontId="2" fillId="0" borderId="0" xfId="0" applyFont="1" applyFill="1" applyBorder="1" applyAlignment="1" applyProtection="1">
      <alignment vertical="center" textRotation="180"/>
    </xf>
    <xf numFmtId="0" fontId="2" fillId="0" borderId="0" xfId="0" applyFont="1" applyFill="1" applyBorder="1" applyAlignment="1" applyProtection="1">
      <alignment horizontal="right" vertical="center" wrapText="1"/>
    </xf>
    <xf numFmtId="9" fontId="6" fillId="0" borderId="0" xfId="1" applyFont="1" applyFill="1" applyBorder="1" applyAlignment="1" applyProtection="1">
      <alignment horizontal="right" vertical="center"/>
    </xf>
    <xf numFmtId="0" fontId="5" fillId="0" borderId="0" xfId="0" applyFont="1" applyFill="1" applyBorder="1" applyAlignment="1" applyProtection="1">
      <alignment vertical="center" wrapText="1"/>
      <protection locked="0"/>
    </xf>
    <xf numFmtId="0" fontId="5" fillId="0" borderId="0" xfId="0" applyFont="1" applyFill="1" applyBorder="1" applyAlignment="1" applyProtection="1">
      <alignment horizontal="right" vertical="center" wrapText="1"/>
    </xf>
    <xf numFmtId="0" fontId="2" fillId="0" borderId="1"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25"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23"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2" fillId="0" borderId="23" xfId="0" applyFont="1" applyFill="1" applyBorder="1" applyAlignment="1" applyProtection="1">
      <alignment horizontal="center" vertical="center" wrapText="1"/>
    </xf>
    <xf numFmtId="0" fontId="5" fillId="0" borderId="0" xfId="0" applyFont="1" applyFill="1" applyBorder="1" applyAlignment="1" applyProtection="1">
      <alignment horizontal="right" vertical="center"/>
    </xf>
    <xf numFmtId="0" fontId="6" fillId="0" borderId="23" xfId="0" applyFont="1" applyFill="1" applyBorder="1" applyAlignment="1" applyProtection="1">
      <alignment horizontal="right" vertical="center"/>
      <protection locked="0"/>
    </xf>
    <xf numFmtId="0" fontId="6" fillId="0" borderId="26" xfId="0"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protection locked="0"/>
    </xf>
    <xf numFmtId="0" fontId="6" fillId="0" borderId="11"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center"/>
    </xf>
    <xf numFmtId="0" fontId="5" fillId="0" borderId="10"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protection locked="0"/>
    </xf>
    <xf numFmtId="0" fontId="5" fillId="0" borderId="25" xfId="0" applyFont="1" applyFill="1" applyBorder="1" applyAlignment="1" applyProtection="1">
      <alignment horizontal="center" vertical="center" wrapText="1" readingOrder="2"/>
    </xf>
    <xf numFmtId="0" fontId="5" fillId="0" borderId="23" xfId="0" applyFont="1" applyFill="1" applyBorder="1" applyAlignment="1" applyProtection="1">
      <alignment horizontal="center" vertical="center" wrapText="1" readingOrder="2"/>
    </xf>
    <xf numFmtId="0" fontId="5" fillId="0" borderId="10" xfId="0" applyFont="1" applyFill="1" applyBorder="1" applyAlignment="1" applyProtection="1">
      <alignment horizontal="center" vertical="center" wrapText="1" readingOrder="2"/>
    </xf>
    <xf numFmtId="0" fontId="6" fillId="0" borderId="1" xfId="0" applyFont="1" applyFill="1" applyBorder="1" applyAlignment="1" applyProtection="1">
      <alignment vertical="center" wrapText="1" readingOrder="2"/>
    </xf>
    <xf numFmtId="0" fontId="5" fillId="0" borderId="17" xfId="0" applyFont="1" applyFill="1" applyBorder="1" applyAlignment="1" applyProtection="1">
      <alignment horizontal="center" vertical="center" wrapText="1" readingOrder="2"/>
    </xf>
    <xf numFmtId="0" fontId="5" fillId="0" borderId="12" xfId="0" applyFont="1" applyFill="1" applyBorder="1" applyAlignment="1" applyProtection="1">
      <alignment horizontal="center" vertical="center" wrapText="1" readingOrder="2"/>
    </xf>
    <xf numFmtId="0" fontId="6" fillId="0" borderId="13" xfId="0" applyFont="1" applyFill="1" applyBorder="1" applyAlignment="1" applyProtection="1">
      <alignment vertical="center" wrapText="1" readingOrder="2"/>
    </xf>
    <xf numFmtId="0" fontId="4" fillId="0" borderId="50"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4" fillId="0" borderId="22" xfId="0" applyFont="1" applyFill="1" applyBorder="1" applyAlignment="1" applyProtection="1">
      <alignment horizontal="center" vertical="center" wrapText="1"/>
    </xf>
    <xf numFmtId="2" fontId="4" fillId="0" borderId="42" xfId="0" applyNumberFormat="1" applyFont="1" applyFill="1" applyBorder="1" applyAlignment="1" applyProtection="1">
      <alignment horizontal="center" vertical="center"/>
    </xf>
    <xf numFmtId="0" fontId="4" fillId="0" borderId="13" xfId="0" applyFont="1" applyFill="1" applyBorder="1" applyAlignment="1" applyProtection="1">
      <alignment horizontal="center" vertical="center" wrapText="1"/>
    </xf>
    <xf numFmtId="0" fontId="4" fillId="0" borderId="22" xfId="0" applyFont="1" applyFill="1" applyBorder="1" applyAlignment="1" applyProtection="1">
      <alignment horizontal="center" wrapText="1"/>
    </xf>
    <xf numFmtId="0" fontId="2" fillId="0" borderId="3" xfId="0" applyFont="1" applyFill="1" applyBorder="1" applyAlignment="1" applyProtection="1">
      <alignment horizontal="center" vertical="center" wrapText="1"/>
    </xf>
    <xf numFmtId="10" fontId="2" fillId="0" borderId="9" xfId="1" applyNumberFormat="1" applyFont="1" applyFill="1" applyBorder="1" applyAlignment="1" applyProtection="1">
      <alignment horizontal="center" vertical="center" wrapText="1"/>
    </xf>
    <xf numFmtId="2" fontId="2" fillId="0" borderId="8" xfId="0" applyNumberFormat="1" applyFont="1" applyFill="1" applyBorder="1" applyAlignment="1" applyProtection="1">
      <alignment horizontal="center" vertical="center" wrapText="1"/>
      <protection locked="0"/>
    </xf>
    <xf numFmtId="0" fontId="2" fillId="0" borderId="23" xfId="0" applyFont="1" applyFill="1" applyBorder="1" applyAlignment="1" applyProtection="1">
      <alignment vertical="center" wrapText="1"/>
    </xf>
    <xf numFmtId="0" fontId="2" fillId="0" borderId="4" xfId="0" applyFont="1" applyFill="1" applyBorder="1" applyAlignment="1" applyProtection="1">
      <alignment horizontal="right" vertical="center" wrapText="1"/>
    </xf>
    <xf numFmtId="0" fontId="2" fillId="0" borderId="1" xfId="0" applyFont="1" applyFill="1" applyBorder="1" applyAlignment="1" applyProtection="1">
      <alignment vertical="center"/>
    </xf>
    <xf numFmtId="0" fontId="4" fillId="0" borderId="22" xfId="0" applyFont="1" applyFill="1" applyBorder="1" applyAlignment="1" applyProtection="1">
      <alignment vertical="center" wrapText="1"/>
    </xf>
    <xf numFmtId="0" fontId="4" fillId="0" borderId="17"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0" fontId="2" fillId="0" borderId="23" xfId="0" applyFont="1" applyFill="1" applyBorder="1" applyAlignment="1" applyProtection="1">
      <alignment horizontal="right" vertical="center"/>
    </xf>
    <xf numFmtId="0" fontId="2" fillId="0" borderId="1" xfId="0" applyFont="1" applyFill="1" applyBorder="1" applyProtection="1"/>
    <xf numFmtId="2" fontId="5" fillId="0" borderId="0" xfId="0" applyNumberFormat="1" applyFont="1" applyFill="1" applyBorder="1" applyAlignment="1" applyProtection="1"/>
    <xf numFmtId="10" fontId="5" fillId="0" borderId="0" xfId="0" applyNumberFormat="1" applyFont="1" applyFill="1" applyBorder="1" applyAlignment="1" applyProtection="1"/>
    <xf numFmtId="0" fontId="6" fillId="0" borderId="10"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5" fillId="0" borderId="0" xfId="0" applyFont="1" applyFill="1" applyBorder="1" applyAlignment="1" applyProtection="1">
      <alignment horizontal="center" vertical="center" readingOrder="2"/>
    </xf>
    <xf numFmtId="0" fontId="2" fillId="0" borderId="3" xfId="0" applyFont="1" applyFill="1" applyBorder="1" applyAlignment="1" applyProtection="1">
      <alignment horizontal="right" vertical="center" wrapText="1"/>
    </xf>
    <xf numFmtId="0" fontId="4" fillId="0" borderId="0" xfId="0"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center"/>
    </xf>
    <xf numFmtId="10" fontId="2" fillId="0" borderId="20" xfId="1" applyNumberFormat="1" applyFont="1" applyFill="1" applyBorder="1" applyAlignment="1" applyProtection="1">
      <alignment horizontal="center" vertical="center"/>
    </xf>
    <xf numFmtId="2" fontId="2" fillId="0" borderId="8" xfId="0" applyNumberFormat="1" applyFont="1" applyFill="1" applyBorder="1" applyAlignment="1" applyProtection="1">
      <alignment horizontal="center" vertical="center"/>
      <protection locked="0"/>
    </xf>
    <xf numFmtId="0" fontId="11" fillId="0" borderId="0" xfId="0" applyFont="1" applyFill="1" applyBorder="1" applyAlignment="1" applyProtection="1">
      <alignment vertical="center"/>
    </xf>
    <xf numFmtId="0" fontId="6" fillId="0" borderId="0" xfId="0" applyFont="1" applyFill="1" applyBorder="1" applyAlignment="1" applyProtection="1">
      <alignment horizontal="center"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center"/>
      <protection locked="0"/>
    </xf>
    <xf numFmtId="0" fontId="11" fillId="0" borderId="0" xfId="0" applyFont="1" applyFill="1" applyBorder="1" applyAlignment="1" applyProtection="1">
      <alignment horizontal="center" vertical="center"/>
      <protection locked="0"/>
    </xf>
    <xf numFmtId="0" fontId="6" fillId="0" borderId="1" xfId="0" applyFont="1" applyFill="1" applyBorder="1" applyAlignment="1" applyProtection="1">
      <alignment vertical="center"/>
    </xf>
    <xf numFmtId="0" fontId="11" fillId="0" borderId="0" xfId="0" applyFont="1" applyFill="1" applyBorder="1" applyAlignment="1" applyProtection="1">
      <alignment horizontal="center" vertical="center"/>
    </xf>
    <xf numFmtId="0" fontId="12" fillId="0" borderId="0" xfId="0" applyFont="1" applyFill="1" applyAlignment="1" applyProtection="1">
      <alignment horizontal="right" vertical="center" readingOrder="2"/>
      <protection locked="0"/>
    </xf>
    <xf numFmtId="0" fontId="12" fillId="0" borderId="1" xfId="0" applyFont="1" applyFill="1" applyBorder="1" applyAlignment="1" applyProtection="1">
      <alignment horizontal="center" vertical="center" readingOrder="2"/>
      <protection locked="0"/>
    </xf>
    <xf numFmtId="0" fontId="11" fillId="0" borderId="0" xfId="0" applyFont="1" applyFill="1" applyAlignment="1" applyProtection="1">
      <alignment horizontal="right"/>
    </xf>
    <xf numFmtId="0" fontId="11" fillId="0" borderId="0" xfId="0" applyFont="1" applyFill="1" applyAlignment="1" applyProtection="1">
      <alignment horizontal="right" vertical="center" readingOrder="2"/>
    </xf>
    <xf numFmtId="0" fontId="12" fillId="0" borderId="0" xfId="0" applyFont="1" applyFill="1" applyAlignment="1" applyProtection="1">
      <alignment vertical="center" readingOrder="2"/>
      <protection locked="0"/>
    </xf>
    <xf numFmtId="0" fontId="12" fillId="0" borderId="0" xfId="0" applyFont="1" applyFill="1" applyAlignment="1" applyProtection="1">
      <alignment horizontal="center" vertical="center" readingOrder="2"/>
      <protection locked="0"/>
    </xf>
    <xf numFmtId="0" fontId="5" fillId="0" borderId="0" xfId="0" applyFont="1" applyFill="1" applyAlignment="1" applyProtection="1">
      <alignment horizontal="right" vertical="center" readingOrder="2"/>
    </xf>
    <xf numFmtId="0" fontId="11" fillId="0" borderId="25" xfId="0" applyFont="1" applyFill="1" applyBorder="1" applyAlignment="1" applyProtection="1">
      <alignment horizontal="right" vertical="center"/>
    </xf>
    <xf numFmtId="0" fontId="11" fillId="0" borderId="10" xfId="0" applyFont="1" applyFill="1" applyBorder="1" applyAlignment="1" applyProtection="1">
      <alignment horizontal="center" vertical="center" wrapText="1"/>
    </xf>
    <xf numFmtId="0" fontId="11" fillId="0" borderId="10" xfId="0" applyFont="1" applyFill="1" applyBorder="1" applyAlignment="1" applyProtection="1">
      <alignment horizontal="center" vertical="center"/>
    </xf>
    <xf numFmtId="0" fontId="11" fillId="0" borderId="12" xfId="0" applyFont="1" applyFill="1" applyBorder="1" applyAlignment="1" applyProtection="1">
      <alignment horizontal="center" vertical="center"/>
    </xf>
    <xf numFmtId="0" fontId="6" fillId="0" borderId="10" xfId="0" applyFont="1" applyFill="1" applyBorder="1" applyAlignment="1" applyProtection="1">
      <alignment vertical="center"/>
    </xf>
    <xf numFmtId="0" fontId="6" fillId="0" borderId="12" xfId="0" applyFont="1" applyFill="1" applyBorder="1" applyAlignment="1" applyProtection="1">
      <alignment vertical="center"/>
    </xf>
    <xf numFmtId="0" fontId="6" fillId="0" borderId="13" xfId="0" applyFont="1" applyFill="1" applyBorder="1" applyAlignment="1" applyProtection="1">
      <alignment vertical="center"/>
    </xf>
    <xf numFmtId="0" fontId="6" fillId="0" borderId="12" xfId="0" applyFont="1" applyFill="1" applyBorder="1" applyAlignment="1" applyProtection="1">
      <alignment horizontal="center" vertical="center"/>
      <protection locked="0"/>
    </xf>
    <xf numFmtId="0" fontId="6" fillId="0" borderId="25" xfId="0" applyFont="1" applyFill="1" applyBorder="1" applyAlignment="1" applyProtection="1">
      <alignment horizontal="center" vertical="center"/>
      <protection locked="0"/>
    </xf>
    <xf numFmtId="0" fontId="6" fillId="0" borderId="13" xfId="0" applyFont="1" applyFill="1" applyBorder="1" applyAlignment="1" applyProtection="1">
      <alignment horizontal="right" vertical="center"/>
      <protection locked="0"/>
    </xf>
    <xf numFmtId="0" fontId="6" fillId="0" borderId="14" xfId="0" applyFont="1" applyFill="1" applyBorder="1" applyAlignment="1" applyProtection="1">
      <alignment horizontal="right" vertical="center"/>
      <protection locked="0"/>
    </xf>
    <xf numFmtId="0" fontId="11" fillId="0" borderId="23" xfId="0" applyFont="1" applyFill="1" applyBorder="1" applyAlignment="1" applyProtection="1">
      <alignment horizontal="center" vertical="center" readingOrder="2"/>
    </xf>
    <xf numFmtId="0" fontId="12" fillId="0" borderId="13" xfId="0" applyFont="1" applyFill="1" applyBorder="1" applyAlignment="1" applyProtection="1">
      <alignment horizontal="center" vertical="center" readingOrder="2"/>
      <protection locked="0"/>
    </xf>
    <xf numFmtId="0" fontId="5" fillId="0" borderId="40" xfId="0" applyFont="1" applyFill="1" applyBorder="1" applyAlignment="1" applyProtection="1">
      <alignment vertical="center"/>
    </xf>
    <xf numFmtId="0" fontId="0" fillId="0" borderId="0" xfId="0"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21" fillId="0" borderId="0" xfId="0" applyFont="1" applyFill="1" applyBorder="1" applyAlignment="1" applyProtection="1">
      <alignment horizontal="right" vertical="center" wrapText="1"/>
    </xf>
    <xf numFmtId="9" fontId="22" fillId="0" borderId="0" xfId="1" applyFont="1" applyFill="1" applyBorder="1" applyAlignment="1" applyProtection="1">
      <alignment horizontal="right" vertical="center"/>
    </xf>
    <xf numFmtId="0" fontId="21" fillId="0" borderId="0" xfId="0" applyFont="1" applyFill="1" applyBorder="1" applyAlignment="1" applyProtection="1">
      <alignment vertical="center"/>
    </xf>
    <xf numFmtId="0" fontId="16" fillId="0" borderId="0" xfId="0" applyFont="1" applyBorder="1" applyAlignment="1" applyProtection="1">
      <alignment horizontal="center" vertical="center"/>
      <protection locked="0"/>
    </xf>
    <xf numFmtId="9" fontId="6" fillId="0" borderId="1" xfId="1" applyFont="1" applyFill="1" applyBorder="1" applyAlignment="1" applyProtection="1">
      <alignment horizontal="center" vertical="center"/>
    </xf>
    <xf numFmtId="0" fontId="5" fillId="0" borderId="23"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wrapText="1"/>
    </xf>
    <xf numFmtId="0" fontId="5" fillId="0" borderId="23" xfId="0" applyFont="1" applyFill="1" applyBorder="1" applyAlignment="1" applyProtection="1">
      <alignment horizontal="center" vertical="center"/>
    </xf>
    <xf numFmtId="0" fontId="6" fillId="0" borderId="1" xfId="0" applyFont="1" applyFill="1" applyBorder="1" applyAlignment="1" applyProtection="1">
      <alignment vertical="center" wrapText="1"/>
    </xf>
    <xf numFmtId="9" fontId="6" fillId="0" borderId="1" xfId="1" applyFont="1" applyFill="1" applyBorder="1" applyAlignment="1" applyProtection="1">
      <alignment horizontal="center" vertical="center" wrapText="1"/>
    </xf>
    <xf numFmtId="0" fontId="6" fillId="0" borderId="1" xfId="0" applyFont="1" applyFill="1" applyBorder="1" applyAlignment="1" applyProtection="1"/>
    <xf numFmtId="0" fontId="6" fillId="0" borderId="1" xfId="0" applyFont="1" applyFill="1" applyBorder="1" applyAlignment="1" applyProtection="1">
      <alignment horizontal="right" vertical="center"/>
      <protection locked="0"/>
    </xf>
    <xf numFmtId="0" fontId="6" fillId="0" borderId="54" xfId="0" applyFont="1" applyFill="1" applyBorder="1" applyAlignment="1" applyProtection="1">
      <alignment horizontal="right" vertical="center"/>
      <protection locked="0"/>
    </xf>
    <xf numFmtId="1" fontId="6" fillId="0" borderId="13" xfId="0" applyNumberFormat="1" applyFont="1" applyFill="1" applyBorder="1" applyAlignment="1" applyProtection="1">
      <alignment horizontal="center" vertical="center"/>
    </xf>
    <xf numFmtId="0" fontId="5" fillId="0" borderId="11"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2" fontId="6" fillId="0" borderId="11" xfId="0" applyNumberFormat="1"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11" xfId="0" applyNumberFormat="1" applyFont="1" applyFill="1" applyBorder="1" applyAlignment="1" applyProtection="1">
      <alignment horizontal="center" vertical="center"/>
    </xf>
    <xf numFmtId="0" fontId="6" fillId="0" borderId="14"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xf>
    <xf numFmtId="10" fontId="6" fillId="0" borderId="1" xfId="1" applyNumberFormat="1" applyFont="1" applyFill="1" applyBorder="1" applyAlignment="1" applyProtection="1">
      <alignment horizontal="center" vertical="center"/>
    </xf>
    <xf numFmtId="2" fontId="6" fillId="0" borderId="14" xfId="0" applyNumberFormat="1" applyFont="1" applyFill="1" applyBorder="1" applyAlignment="1" applyProtection="1">
      <alignment horizontal="center" vertical="center"/>
    </xf>
    <xf numFmtId="0" fontId="14" fillId="0" borderId="0" xfId="0" applyFont="1" applyAlignment="1">
      <alignment horizontal="right"/>
    </xf>
    <xf numFmtId="0" fontId="13" fillId="0" borderId="0" xfId="0" applyFont="1" applyAlignment="1"/>
    <xf numFmtId="0" fontId="14" fillId="0" borderId="0" xfId="0" applyFont="1" applyAlignment="1"/>
    <xf numFmtId="0" fontId="0" fillId="0" borderId="0" xfId="0" applyAlignment="1">
      <alignment horizontal="center"/>
    </xf>
    <xf numFmtId="0" fontId="15" fillId="0" borderId="0" xfId="0" applyFont="1" applyBorder="1" applyAlignment="1" applyProtection="1">
      <alignment horizontal="center"/>
      <protection locked="0"/>
    </xf>
    <xf numFmtId="0" fontId="20" fillId="0" borderId="0" xfId="0" applyFont="1" applyBorder="1" applyAlignment="1" applyProtection="1">
      <alignment horizontal="center"/>
    </xf>
    <xf numFmtId="0" fontId="7" fillId="0" borderId="0" xfId="0" applyFont="1" applyBorder="1" applyAlignment="1" applyProtection="1">
      <alignment horizontal="center" vertical="center"/>
      <protection locked="0"/>
    </xf>
    <xf numFmtId="0" fontId="17" fillId="0" borderId="0" xfId="0" applyFont="1" applyBorder="1" applyAlignment="1" applyProtection="1">
      <alignment horizontal="center"/>
    </xf>
    <xf numFmtId="0" fontId="18" fillId="0" borderId="0" xfId="0" applyFont="1" applyBorder="1" applyAlignment="1" applyProtection="1">
      <alignment horizontal="center"/>
      <protection locked="0"/>
    </xf>
    <xf numFmtId="0" fontId="10" fillId="0" borderId="0" xfId="0" applyFont="1" applyAlignment="1" applyProtection="1">
      <alignment horizontal="left" wrapText="1"/>
    </xf>
    <xf numFmtId="0" fontId="10" fillId="0" borderId="0" xfId="0" applyFont="1" applyAlignment="1" applyProtection="1">
      <alignment horizontal="left"/>
    </xf>
    <xf numFmtId="0" fontId="12" fillId="0" borderId="34" xfId="0" applyFont="1" applyFill="1" applyBorder="1" applyAlignment="1" applyProtection="1">
      <alignment horizontal="right" vertical="center" wrapText="1" readingOrder="2"/>
      <protection locked="0"/>
    </xf>
    <xf numFmtId="0" fontId="12" fillId="0" borderId="43" xfId="0" applyFont="1" applyFill="1" applyBorder="1" applyAlignment="1" applyProtection="1">
      <alignment horizontal="right" vertical="center" wrapText="1" readingOrder="2"/>
      <protection locked="0"/>
    </xf>
    <xf numFmtId="0" fontId="12" fillId="0" borderId="16" xfId="0" applyFont="1" applyFill="1" applyBorder="1" applyAlignment="1" applyProtection="1">
      <alignment horizontal="right" vertical="center" wrapText="1" readingOrder="2"/>
      <protection locked="0"/>
    </xf>
    <xf numFmtId="0" fontId="12" fillId="0" borderId="13" xfId="0" applyFont="1" applyFill="1" applyBorder="1" applyAlignment="1" applyProtection="1">
      <alignment horizontal="right" vertical="center" wrapText="1" readingOrder="2"/>
      <protection locked="0"/>
    </xf>
    <xf numFmtId="0" fontId="12" fillId="0" borderId="14" xfId="0" applyFont="1" applyFill="1" applyBorder="1" applyAlignment="1" applyProtection="1">
      <alignment horizontal="right" vertical="center" wrapText="1" readingOrder="2"/>
      <protection locked="0"/>
    </xf>
    <xf numFmtId="0" fontId="12" fillId="0" borderId="0" xfId="0" applyFont="1" applyFill="1" applyAlignment="1" applyProtection="1">
      <alignment horizontal="right" vertical="center" readingOrder="2"/>
    </xf>
    <xf numFmtId="0" fontId="12" fillId="0" borderId="23" xfId="0" applyFont="1" applyFill="1" applyBorder="1" applyAlignment="1" applyProtection="1">
      <alignment horizontal="right" vertical="center" readingOrder="2"/>
      <protection locked="0"/>
    </xf>
    <xf numFmtId="0" fontId="12" fillId="0" borderId="26" xfId="0" applyFont="1" applyFill="1" applyBorder="1" applyAlignment="1" applyProtection="1">
      <alignment horizontal="right" vertical="center" readingOrder="2"/>
      <protection locked="0"/>
    </xf>
    <xf numFmtId="0" fontId="12" fillId="0" borderId="1" xfId="0" applyFont="1" applyFill="1" applyBorder="1" applyAlignment="1" applyProtection="1">
      <alignment horizontal="right" vertical="center" readingOrder="2"/>
      <protection locked="0"/>
    </xf>
    <xf numFmtId="0" fontId="12" fillId="0" borderId="11" xfId="0" applyFont="1" applyFill="1" applyBorder="1" applyAlignment="1" applyProtection="1">
      <alignment horizontal="right" vertical="center" readingOrder="2"/>
      <protection locked="0"/>
    </xf>
    <xf numFmtId="0" fontId="12" fillId="0" borderId="2" xfId="0" applyFont="1" applyFill="1" applyBorder="1" applyAlignment="1" applyProtection="1">
      <alignment horizontal="right" vertical="center" wrapText="1" readingOrder="2"/>
      <protection locked="0"/>
    </xf>
    <xf numFmtId="0" fontId="12" fillId="0" borderId="30" xfId="0" applyFont="1" applyFill="1" applyBorder="1" applyAlignment="1" applyProtection="1">
      <alignment horizontal="right" vertical="center" wrapText="1" readingOrder="2"/>
      <protection locked="0"/>
    </xf>
    <xf numFmtId="0" fontId="12" fillId="0" borderId="31" xfId="0" applyFont="1" applyFill="1" applyBorder="1" applyAlignment="1" applyProtection="1">
      <alignment horizontal="right" vertical="center" wrapText="1" readingOrder="2"/>
      <protection locked="0"/>
    </xf>
    <xf numFmtId="0" fontId="12" fillId="0" borderId="1" xfId="0" applyFont="1" applyFill="1" applyBorder="1" applyAlignment="1" applyProtection="1">
      <alignment horizontal="right" vertical="center" wrapText="1" readingOrder="2"/>
      <protection locked="0"/>
    </xf>
    <xf numFmtId="0" fontId="12" fillId="0" borderId="11" xfId="0" applyFont="1" applyFill="1" applyBorder="1" applyAlignment="1" applyProtection="1">
      <alignment horizontal="right" vertical="center" wrapText="1" readingOrder="2"/>
      <protection locked="0"/>
    </xf>
    <xf numFmtId="0" fontId="12" fillId="0" borderId="13" xfId="0" applyFont="1" applyFill="1" applyBorder="1" applyAlignment="1" applyProtection="1">
      <alignment horizontal="right" vertical="center" readingOrder="2"/>
      <protection locked="0"/>
    </xf>
    <xf numFmtId="0" fontId="12" fillId="0" borderId="14" xfId="0" applyFont="1" applyFill="1" applyBorder="1" applyAlignment="1" applyProtection="1">
      <alignment horizontal="right" vertical="center" readingOrder="2"/>
      <protection locked="0"/>
    </xf>
    <xf numFmtId="0" fontId="6" fillId="0" borderId="0" xfId="0" applyFont="1" applyFill="1" applyAlignment="1" applyProtection="1">
      <alignment horizontal="right" vertical="center" readingOrder="2"/>
    </xf>
    <xf numFmtId="0" fontId="5" fillId="0" borderId="23"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6" fillId="0" borderId="1" xfId="0" applyFont="1" applyFill="1" applyBorder="1" applyAlignment="1" applyProtection="1">
      <alignment horizontal="right" vertical="center"/>
      <protection locked="0"/>
    </xf>
    <xf numFmtId="0" fontId="6" fillId="0" borderId="11"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center"/>
    </xf>
    <xf numFmtId="0" fontId="19" fillId="0" borderId="0" xfId="0" applyFont="1" applyFill="1" applyAlignment="1" applyProtection="1">
      <alignment horizontal="right" vertical="center" readingOrder="2"/>
    </xf>
    <xf numFmtId="0" fontId="11" fillId="0" borderId="28" xfId="0" applyFont="1" applyFill="1" applyBorder="1" applyAlignment="1" applyProtection="1">
      <alignment horizontal="center" vertical="center" readingOrder="2"/>
    </xf>
    <xf numFmtId="0" fontId="11" fillId="0" borderId="36" xfId="0" applyFont="1" applyFill="1" applyBorder="1" applyAlignment="1" applyProtection="1">
      <alignment horizontal="center" vertical="center" readingOrder="2"/>
    </xf>
    <xf numFmtId="0" fontId="11" fillId="0" borderId="32" xfId="0" applyFont="1" applyFill="1" applyBorder="1" applyAlignment="1" applyProtection="1">
      <alignment horizontal="center" vertical="center" readingOrder="2"/>
    </xf>
    <xf numFmtId="0" fontId="6" fillId="0" borderId="13" xfId="0" applyFont="1" applyFill="1" applyBorder="1" applyAlignment="1" applyProtection="1">
      <alignment horizontal="right" vertical="center"/>
      <protection locked="0"/>
    </xf>
    <xf numFmtId="0" fontId="6" fillId="0" borderId="14" xfId="0" applyFont="1" applyFill="1" applyBorder="1" applyAlignment="1" applyProtection="1">
      <alignment horizontal="right" vertical="center"/>
      <protection locked="0"/>
    </xf>
    <xf numFmtId="0" fontId="12" fillId="0" borderId="1" xfId="0" applyFont="1" applyFill="1" applyBorder="1" applyAlignment="1" applyProtection="1">
      <alignment horizontal="center" vertical="center" readingOrder="2"/>
      <protection locked="0"/>
    </xf>
    <xf numFmtId="0" fontId="12" fillId="0" borderId="11" xfId="0" applyFont="1" applyFill="1" applyBorder="1" applyAlignment="1" applyProtection="1">
      <alignment horizontal="center" vertical="center" readingOrder="2"/>
      <protection locked="0"/>
    </xf>
    <xf numFmtId="0" fontId="12" fillId="0" borderId="0" xfId="0" applyFont="1" applyFill="1" applyAlignment="1" applyProtection="1">
      <alignment horizontal="right" vertical="center" readingOrder="2"/>
      <protection locked="0"/>
    </xf>
    <xf numFmtId="0" fontId="11" fillId="0" borderId="23" xfId="0" applyFont="1" applyFill="1" applyBorder="1" applyAlignment="1" applyProtection="1">
      <alignment horizontal="center" vertical="center" readingOrder="2"/>
    </xf>
    <xf numFmtId="0" fontId="6" fillId="0" borderId="0" xfId="0" applyFont="1" applyFill="1" applyBorder="1" applyAlignment="1" applyProtection="1">
      <alignment horizontal="right" vertical="center"/>
      <protection locked="0"/>
    </xf>
    <xf numFmtId="0" fontId="6" fillId="0" borderId="2" xfId="0" applyFont="1" applyFill="1" applyBorder="1" applyAlignment="1" applyProtection="1">
      <alignment horizontal="right" vertical="center"/>
      <protection locked="0"/>
    </xf>
    <xf numFmtId="0" fontId="6" fillId="0" borderId="30" xfId="0" applyFont="1" applyFill="1" applyBorder="1" applyAlignment="1" applyProtection="1">
      <alignment horizontal="right" vertical="center"/>
      <protection locked="0"/>
    </xf>
    <xf numFmtId="0" fontId="6" fillId="0" borderId="33" xfId="0" applyFont="1" applyFill="1" applyBorder="1" applyAlignment="1" applyProtection="1">
      <alignment horizontal="right" vertical="center"/>
      <protection locked="0"/>
    </xf>
    <xf numFmtId="0" fontId="11" fillId="0" borderId="26" xfId="0" applyFont="1" applyFill="1" applyBorder="1" applyAlignment="1" applyProtection="1">
      <alignment horizontal="center" vertical="center" readingOrder="2"/>
    </xf>
    <xf numFmtId="0" fontId="12" fillId="0" borderId="0" xfId="0" applyFont="1" applyFill="1" applyAlignment="1" applyProtection="1">
      <alignment horizontal="right" vertical="center" wrapText="1" readingOrder="2"/>
    </xf>
    <xf numFmtId="0" fontId="19" fillId="0" borderId="0" xfId="0" applyFont="1" applyFill="1" applyAlignment="1" applyProtection="1">
      <alignment horizontal="right" vertical="center" wrapText="1" readingOrder="2"/>
    </xf>
    <xf numFmtId="0" fontId="6" fillId="0" borderId="17" xfId="0"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6" fillId="0" borderId="45" xfId="0" applyFont="1" applyFill="1" applyBorder="1" applyAlignment="1" applyProtection="1">
      <alignment horizontal="right" vertical="center"/>
      <protection locked="0"/>
    </xf>
    <xf numFmtId="0" fontId="6" fillId="0" borderId="46" xfId="0" applyFont="1" applyFill="1" applyBorder="1" applyAlignment="1" applyProtection="1">
      <alignment horizontal="right" vertical="center"/>
      <protection locked="0"/>
    </xf>
    <xf numFmtId="0" fontId="6" fillId="0" borderId="39" xfId="0" applyFont="1" applyFill="1" applyBorder="1" applyAlignment="1" applyProtection="1">
      <alignment horizontal="right" vertical="center"/>
      <protection locked="0"/>
    </xf>
    <xf numFmtId="0" fontId="6" fillId="0" borderId="47" xfId="0" applyFont="1" applyFill="1" applyBorder="1" applyAlignment="1" applyProtection="1">
      <alignment horizontal="right" vertical="center"/>
      <protection locked="0"/>
    </xf>
    <xf numFmtId="0" fontId="6" fillId="0" borderId="48" xfId="0" applyFont="1" applyFill="1" applyBorder="1" applyAlignment="1" applyProtection="1">
      <alignment horizontal="right" vertical="center"/>
      <protection locked="0"/>
    </xf>
    <xf numFmtId="0" fontId="6" fillId="0" borderId="5" xfId="0" applyFont="1" applyFill="1" applyBorder="1" applyAlignment="1" applyProtection="1">
      <alignment horizontal="right" vertical="center"/>
      <protection locked="0"/>
    </xf>
    <xf numFmtId="0" fontId="6" fillId="0" borderId="13" xfId="0" applyFont="1" applyFill="1" applyBorder="1" applyAlignment="1" applyProtection="1">
      <alignment horizontal="right" vertical="center" wrapText="1"/>
      <protection locked="0"/>
    </xf>
    <xf numFmtId="0" fontId="6" fillId="0" borderId="31" xfId="0" applyFont="1" applyFill="1" applyBorder="1" applyAlignment="1" applyProtection="1">
      <alignment horizontal="right" vertical="center"/>
      <protection locked="0"/>
    </xf>
    <xf numFmtId="0" fontId="6" fillId="0" borderId="7" xfId="0" applyFont="1" applyFill="1" applyBorder="1" applyAlignment="1" applyProtection="1">
      <alignment horizontal="right" vertical="center"/>
      <protection locked="0"/>
    </xf>
    <xf numFmtId="0" fontId="6" fillId="0" borderId="38" xfId="0" applyFont="1" applyFill="1" applyBorder="1" applyAlignment="1" applyProtection="1">
      <alignment horizontal="right" vertical="center"/>
      <protection locked="0"/>
    </xf>
    <xf numFmtId="0" fontId="6" fillId="0" borderId="4" xfId="0" applyFont="1" applyFill="1" applyBorder="1" applyAlignment="1" applyProtection="1">
      <alignment horizontal="right" vertical="center"/>
      <protection locked="0"/>
    </xf>
    <xf numFmtId="0" fontId="6" fillId="0" borderId="6" xfId="0" applyFont="1" applyFill="1" applyBorder="1" applyAlignment="1" applyProtection="1">
      <alignment horizontal="right" vertical="center"/>
      <protection locked="0"/>
    </xf>
    <xf numFmtId="0" fontId="6" fillId="0" borderId="3" xfId="0" applyFont="1" applyFill="1" applyBorder="1" applyAlignment="1" applyProtection="1">
      <alignment horizontal="right" vertical="center"/>
      <protection locked="0"/>
    </xf>
    <xf numFmtId="0" fontId="6" fillId="0"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right" vertical="center"/>
    </xf>
    <xf numFmtId="0" fontId="6" fillId="0" borderId="55" xfId="0" applyFont="1" applyFill="1" applyBorder="1" applyAlignment="1" applyProtection="1">
      <alignment horizontal="center" vertical="center"/>
      <protection locked="0"/>
    </xf>
    <xf numFmtId="0" fontId="6" fillId="0" borderId="23" xfId="0" applyFont="1" applyFill="1" applyBorder="1" applyAlignment="1" applyProtection="1">
      <alignment horizontal="right" vertical="center"/>
      <protection locked="0"/>
    </xf>
    <xf numFmtId="0" fontId="6" fillId="0" borderId="26"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top"/>
      <protection locked="0"/>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protection locked="0"/>
    </xf>
    <xf numFmtId="0" fontId="6" fillId="0" borderId="2" xfId="0" applyFont="1" applyFill="1" applyBorder="1" applyAlignment="1" applyProtection="1">
      <alignment vertical="center" wrapText="1" readingOrder="2"/>
    </xf>
    <xf numFmtId="0" fontId="6" fillId="0" borderId="30" xfId="0" applyFont="1" applyFill="1" applyBorder="1" applyAlignment="1" applyProtection="1">
      <alignment vertical="center" wrapText="1" readingOrder="2"/>
    </xf>
    <xf numFmtId="0" fontId="6" fillId="0" borderId="31" xfId="0" applyFont="1" applyFill="1" applyBorder="1" applyAlignment="1" applyProtection="1">
      <alignment vertical="center" wrapText="1" readingOrder="2"/>
    </xf>
    <xf numFmtId="0" fontId="6" fillId="0" borderId="2" xfId="0" applyFont="1" applyFill="1" applyBorder="1" applyAlignment="1" applyProtection="1">
      <alignment horizontal="right" vertical="center" wrapText="1" readingOrder="2"/>
    </xf>
    <xf numFmtId="0" fontId="6" fillId="0" borderId="30" xfId="0" applyFont="1" applyFill="1" applyBorder="1" applyAlignment="1" applyProtection="1">
      <alignment horizontal="right" vertical="center" wrapText="1" readingOrder="2"/>
    </xf>
    <xf numFmtId="0" fontId="6" fillId="0" borderId="33" xfId="0" applyFont="1" applyFill="1" applyBorder="1" applyAlignment="1" applyProtection="1">
      <alignment horizontal="right" vertical="center" wrapText="1" readingOrder="2"/>
    </xf>
    <xf numFmtId="0" fontId="6" fillId="0" borderId="34" xfId="0" applyFont="1" applyFill="1" applyBorder="1" applyAlignment="1" applyProtection="1">
      <alignment vertical="center" wrapText="1" readingOrder="2"/>
    </xf>
    <xf numFmtId="0" fontId="6" fillId="0" borderId="43" xfId="0" applyFont="1" applyFill="1" applyBorder="1" applyAlignment="1" applyProtection="1">
      <alignment vertical="center" wrapText="1" readingOrder="2"/>
    </xf>
    <xf numFmtId="0" fontId="6" fillId="0" borderId="16" xfId="0" applyFont="1" applyFill="1" applyBorder="1" applyAlignment="1" applyProtection="1">
      <alignment vertical="center" wrapText="1" readingOrder="2"/>
    </xf>
    <xf numFmtId="0" fontId="6" fillId="0" borderId="34" xfId="0" applyFont="1" applyFill="1" applyBorder="1" applyAlignment="1" applyProtection="1">
      <alignment horizontal="right" vertical="center" wrapText="1" readingOrder="2"/>
    </xf>
    <xf numFmtId="0" fontId="6" fillId="0" borderId="43" xfId="0" applyFont="1" applyFill="1" applyBorder="1" applyAlignment="1" applyProtection="1">
      <alignment horizontal="right" vertical="center" wrapText="1" readingOrder="2"/>
    </xf>
    <xf numFmtId="0" fontId="6" fillId="0" borderId="35" xfId="0" applyFont="1" applyFill="1" applyBorder="1" applyAlignment="1" applyProtection="1">
      <alignment horizontal="right" vertical="center" wrapText="1" readingOrder="2"/>
    </xf>
    <xf numFmtId="0" fontId="5" fillId="0" borderId="23" xfId="0" applyFont="1" applyFill="1" applyBorder="1" applyAlignment="1" applyProtection="1">
      <alignment horizontal="center" vertical="center" wrapText="1"/>
    </xf>
    <xf numFmtId="0" fontId="11" fillId="0" borderId="23" xfId="0" applyFont="1" applyFill="1" applyBorder="1" applyAlignment="1" applyProtection="1">
      <alignment horizontal="center" vertical="center"/>
    </xf>
    <xf numFmtId="0" fontId="11" fillId="0" borderId="26" xfId="0" applyFont="1" applyFill="1" applyBorder="1" applyAlignment="1" applyProtection="1">
      <alignment horizontal="center" vertical="center"/>
    </xf>
    <xf numFmtId="0" fontId="2" fillId="0" borderId="1" xfId="0" applyFont="1" applyFill="1" applyBorder="1" applyAlignment="1" applyProtection="1">
      <alignment horizontal="right" vertical="center" wrapText="1"/>
      <protection locked="0"/>
    </xf>
    <xf numFmtId="0" fontId="2" fillId="0" borderId="11" xfId="0" applyFont="1" applyFill="1" applyBorder="1" applyAlignment="1" applyProtection="1">
      <alignment horizontal="right" vertical="center" wrapText="1"/>
      <protection locked="0"/>
    </xf>
    <xf numFmtId="0" fontId="2" fillId="0" borderId="1" xfId="0" applyFont="1" applyFill="1" applyBorder="1" applyAlignment="1" applyProtection="1">
      <alignment horizontal="center" vertical="center" wrapText="1"/>
    </xf>
    <xf numFmtId="0" fontId="2" fillId="0" borderId="13" xfId="0" applyFont="1" applyFill="1" applyBorder="1" applyAlignment="1" applyProtection="1">
      <alignment horizontal="center" vertical="center" wrapText="1"/>
    </xf>
    <xf numFmtId="0" fontId="4" fillId="0" borderId="12" xfId="0" applyFont="1" applyFill="1" applyBorder="1" applyAlignment="1" applyProtection="1">
      <alignment horizontal="left" vertical="center"/>
    </xf>
    <xf numFmtId="0" fontId="4" fillId="0" borderId="13" xfId="0" applyFont="1" applyFill="1" applyBorder="1" applyAlignment="1" applyProtection="1">
      <alignment horizontal="left" vertical="center"/>
    </xf>
    <xf numFmtId="0" fontId="4" fillId="0" borderId="25" xfId="0" applyFont="1" applyFill="1" applyBorder="1" applyAlignment="1" applyProtection="1">
      <alignment horizontal="right" vertical="center" wrapText="1"/>
    </xf>
    <xf numFmtId="0" fontId="4" fillId="0" borderId="23" xfId="0" applyFont="1" applyFill="1" applyBorder="1" applyAlignment="1" applyProtection="1">
      <alignment horizontal="right" vertical="center" wrapText="1"/>
    </xf>
    <xf numFmtId="0" fontId="4" fillId="0" borderId="26" xfId="0" applyFont="1" applyFill="1" applyBorder="1" applyAlignment="1" applyProtection="1">
      <alignment horizontal="right" vertical="center" wrapText="1"/>
    </xf>
    <xf numFmtId="0" fontId="2" fillId="0" borderId="13" xfId="0" applyFont="1" applyFill="1" applyBorder="1" applyAlignment="1" applyProtection="1">
      <alignment horizontal="right" vertical="center" wrapText="1"/>
      <protection locked="0"/>
    </xf>
    <xf numFmtId="0" fontId="2" fillId="0" borderId="14" xfId="0" applyFont="1" applyFill="1" applyBorder="1" applyAlignment="1" applyProtection="1">
      <alignment horizontal="right" vertical="center" wrapText="1"/>
      <protection locked="0"/>
    </xf>
    <xf numFmtId="0" fontId="4" fillId="0" borderId="0" xfId="0" applyFont="1" applyFill="1" applyAlignment="1" applyProtection="1">
      <alignment horizontal="center" vertical="center"/>
    </xf>
    <xf numFmtId="0" fontId="2" fillId="0" borderId="25"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4" fillId="0" borderId="23" xfId="0" applyFont="1" applyFill="1" applyBorder="1" applyAlignment="1" applyProtection="1">
      <alignment horizontal="right" vertical="top" wrapText="1"/>
    </xf>
    <xf numFmtId="0" fontId="4" fillId="0" borderId="1" xfId="0" applyFont="1" applyFill="1" applyBorder="1" applyAlignment="1" applyProtection="1">
      <alignment horizontal="right" vertical="top" wrapText="1"/>
    </xf>
    <xf numFmtId="0" fontId="4" fillId="0" borderId="13" xfId="0" applyFont="1" applyFill="1" applyBorder="1" applyAlignment="1" applyProtection="1">
      <alignment horizontal="right" vertical="top" wrapText="1"/>
    </xf>
    <xf numFmtId="0" fontId="2" fillId="0" borderId="23" xfId="0" applyFont="1" applyFill="1" applyBorder="1" applyAlignment="1" applyProtection="1">
      <alignment horizontal="center" vertical="center" wrapText="1"/>
    </xf>
    <xf numFmtId="0" fontId="2" fillId="0" borderId="26"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4" xfId="0" applyFont="1" applyFill="1" applyBorder="1" applyAlignment="1" applyProtection="1">
      <alignment horizontal="center" vertical="center"/>
    </xf>
    <xf numFmtId="0" fontId="4" fillId="0" borderId="4"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50" xfId="0" applyFont="1" applyFill="1" applyBorder="1" applyAlignment="1" applyProtection="1">
      <alignment horizontal="left" vertical="center"/>
    </xf>
    <xf numFmtId="0" fontId="4" fillId="0" borderId="27" xfId="0" applyFont="1" applyFill="1" applyBorder="1" applyAlignment="1" applyProtection="1">
      <alignment horizontal="left" vertical="center"/>
    </xf>
    <xf numFmtId="2" fontId="4" fillId="0" borderId="36" xfId="0" applyNumberFormat="1" applyFont="1" applyFill="1" applyBorder="1" applyAlignment="1" applyProtection="1">
      <alignment horizontal="center" vertical="center"/>
    </xf>
    <xf numFmtId="2" fontId="4" fillId="0" borderId="42" xfId="0" applyNumberFormat="1"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2" fillId="0" borderId="23"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13" xfId="0" applyFont="1" applyFill="1" applyBorder="1" applyAlignment="1" applyProtection="1">
      <alignment horizontal="center" vertical="center"/>
    </xf>
    <xf numFmtId="0" fontId="2" fillId="0" borderId="2" xfId="0" applyFont="1" applyFill="1" applyBorder="1" applyAlignment="1" applyProtection="1">
      <alignment horizontal="right" vertical="center" wrapText="1"/>
      <protection locked="0"/>
    </xf>
    <xf numFmtId="0" fontId="2" fillId="0" borderId="30" xfId="0" applyFont="1" applyFill="1" applyBorder="1" applyAlignment="1" applyProtection="1">
      <alignment horizontal="right" vertical="center" wrapText="1"/>
      <protection locked="0"/>
    </xf>
    <xf numFmtId="0" fontId="2" fillId="0" borderId="33" xfId="0" applyFont="1" applyFill="1" applyBorder="1" applyAlignment="1" applyProtection="1">
      <alignment horizontal="right" vertical="center" wrapText="1"/>
      <protection locked="0"/>
    </xf>
    <xf numFmtId="0" fontId="2" fillId="0" borderId="34" xfId="0" applyFont="1" applyFill="1" applyBorder="1" applyAlignment="1" applyProtection="1">
      <alignment horizontal="right" vertical="center" wrapText="1"/>
      <protection locked="0"/>
    </xf>
    <xf numFmtId="0" fontId="2" fillId="0" borderId="43" xfId="0" applyFont="1" applyFill="1" applyBorder="1" applyAlignment="1" applyProtection="1">
      <alignment horizontal="right" vertical="center" wrapText="1"/>
      <protection locked="0"/>
    </xf>
    <xf numFmtId="0" fontId="2" fillId="0" borderId="35" xfId="0" applyFont="1" applyFill="1" applyBorder="1" applyAlignment="1" applyProtection="1">
      <alignment horizontal="right" vertical="center" wrapText="1"/>
      <protection locked="0"/>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2" fillId="0" borderId="0" xfId="0" applyFont="1" applyFill="1" applyBorder="1" applyAlignment="1" applyProtection="1">
      <alignment horizontal="center"/>
    </xf>
    <xf numFmtId="0" fontId="4" fillId="0" borderId="6"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xf>
    <xf numFmtId="0" fontId="4" fillId="0" borderId="20" xfId="0" applyFont="1" applyFill="1" applyBorder="1" applyAlignment="1" applyProtection="1">
      <alignment horizontal="center" vertical="center" wrapText="1"/>
    </xf>
    <xf numFmtId="0" fontId="4" fillId="0" borderId="22" xfId="0" applyFont="1" applyFill="1" applyBorder="1" applyAlignment="1" applyProtection="1">
      <alignment horizontal="right" vertical="center" wrapText="1"/>
    </xf>
    <xf numFmtId="0" fontId="4" fillId="0" borderId="36" xfId="0" applyFont="1" applyFill="1" applyBorder="1" applyAlignment="1" applyProtection="1">
      <alignment horizontal="right" vertical="center" wrapText="1"/>
    </xf>
    <xf numFmtId="0" fontId="4" fillId="0" borderId="42" xfId="0" applyFont="1" applyFill="1" applyBorder="1" applyAlignment="1" applyProtection="1">
      <alignment horizontal="right" vertical="center" wrapText="1"/>
    </xf>
    <xf numFmtId="0" fontId="2" fillId="0" borderId="0" xfId="0" applyFont="1" applyFill="1" applyBorder="1" applyAlignment="1" applyProtection="1">
      <alignment horizontal="center" vertical="center" textRotation="180"/>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4" fillId="0" borderId="10" xfId="0" applyFont="1" applyFill="1" applyBorder="1" applyAlignment="1" applyProtection="1">
      <alignment horizontal="center" wrapText="1"/>
    </xf>
    <xf numFmtId="0" fontId="4" fillId="0" borderId="11" xfId="0" applyFont="1" applyFill="1" applyBorder="1" applyAlignment="1" applyProtection="1">
      <alignment horizontal="center" wrapText="1"/>
    </xf>
    <xf numFmtId="0" fontId="4" fillId="0" borderId="4" xfId="0" applyFont="1" applyFill="1" applyBorder="1" applyAlignment="1" applyProtection="1">
      <alignment horizontal="left" vertical="center"/>
    </xf>
    <xf numFmtId="0" fontId="4" fillId="0" borderId="3" xfId="0" applyFont="1" applyFill="1" applyBorder="1" applyAlignment="1" applyProtection="1">
      <alignment horizontal="left" vertical="center"/>
    </xf>
    <xf numFmtId="0" fontId="2" fillId="0" borderId="49" xfId="0" applyFont="1" applyFill="1" applyBorder="1" applyAlignment="1" applyProtection="1">
      <alignment horizontal="center"/>
    </xf>
    <xf numFmtId="0" fontId="2" fillId="0" borderId="4"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2" fillId="0" borderId="21" xfId="0" applyFont="1" applyFill="1" applyBorder="1" applyAlignment="1" applyProtection="1">
      <alignment horizontal="center" vertical="center" wrapText="1"/>
    </xf>
    <xf numFmtId="0" fontId="2" fillId="0" borderId="25" xfId="0" applyFont="1" applyFill="1" applyBorder="1" applyAlignment="1" applyProtection="1">
      <alignment horizontal="center" vertical="center" wrapText="1"/>
    </xf>
    <xf numFmtId="0" fontId="2" fillId="0" borderId="26" xfId="0" applyFont="1" applyFill="1" applyBorder="1" applyAlignment="1" applyProtection="1">
      <alignment horizontal="center" vertical="center" wrapText="1"/>
    </xf>
    <xf numFmtId="0" fontId="4" fillId="0" borderId="15" xfId="0" applyFont="1" applyFill="1" applyBorder="1" applyAlignment="1" applyProtection="1">
      <alignment horizontal="left" vertical="center"/>
    </xf>
    <xf numFmtId="0" fontId="4" fillId="0" borderId="16" xfId="0" applyFont="1" applyFill="1" applyBorder="1" applyAlignment="1" applyProtection="1">
      <alignment horizontal="left" vertical="center"/>
    </xf>
    <xf numFmtId="0" fontId="2" fillId="0" borderId="1" xfId="0" applyFont="1" applyFill="1" applyBorder="1" applyAlignment="1" applyProtection="1">
      <alignment horizontal="right" vertical="top" wrapText="1"/>
    </xf>
    <xf numFmtId="0" fontId="2" fillId="0" borderId="13" xfId="0" applyFont="1" applyFill="1" applyBorder="1" applyAlignment="1" applyProtection="1">
      <alignment horizontal="right" vertical="top" wrapText="1"/>
    </xf>
    <xf numFmtId="0" fontId="4" fillId="0" borderId="14" xfId="0" applyFont="1" applyFill="1" applyBorder="1" applyAlignment="1" applyProtection="1">
      <alignment horizontal="center" vertical="center" wrapText="1"/>
    </xf>
    <xf numFmtId="0" fontId="4" fillId="0" borderId="50" xfId="0" applyFont="1" applyFill="1" applyBorder="1" applyAlignment="1" applyProtection="1">
      <alignment horizontal="center" vertical="center"/>
    </xf>
    <xf numFmtId="0" fontId="4" fillId="0" borderId="27" xfId="0" applyFont="1" applyFill="1" applyBorder="1" applyAlignment="1" applyProtection="1">
      <alignment horizontal="center" vertical="center"/>
    </xf>
    <xf numFmtId="0" fontId="2" fillId="0" borderId="49"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4" fillId="0" borderId="53" xfId="0" applyFont="1" applyFill="1" applyBorder="1" applyAlignment="1" applyProtection="1">
      <alignment horizontal="center" vertical="center" wrapText="1"/>
    </xf>
    <xf numFmtId="0" fontId="4" fillId="0" borderId="44" xfId="0" applyFont="1" applyFill="1" applyBorder="1" applyAlignment="1" applyProtection="1">
      <alignment horizontal="center" vertical="center" wrapText="1"/>
    </xf>
    <xf numFmtId="0" fontId="4" fillId="0" borderId="37" xfId="0" applyFont="1" applyFill="1" applyBorder="1" applyAlignment="1" applyProtection="1">
      <alignment horizontal="center" vertical="center"/>
    </xf>
    <xf numFmtId="0" fontId="4" fillId="0" borderId="52" xfId="0" applyFont="1" applyFill="1" applyBorder="1" applyAlignment="1" applyProtection="1">
      <alignment horizontal="center" vertical="center"/>
    </xf>
    <xf numFmtId="0" fontId="2" fillId="0" borderId="23" xfId="0" applyFont="1" applyFill="1" applyBorder="1" applyAlignment="1" applyProtection="1">
      <alignment horizontal="right" vertical="top" wrapText="1"/>
    </xf>
    <xf numFmtId="0" fontId="4" fillId="0" borderId="26"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xf>
    <xf numFmtId="0" fontId="2" fillId="0" borderId="21" xfId="0" applyFont="1" applyFill="1" applyBorder="1" applyAlignment="1" applyProtection="1">
      <alignment horizontal="center" vertical="center"/>
    </xf>
    <xf numFmtId="0" fontId="4" fillId="0" borderId="12" xfId="0" applyFont="1" applyFill="1" applyBorder="1" applyAlignment="1" applyProtection="1">
      <alignment horizontal="left"/>
    </xf>
    <xf numFmtId="0" fontId="4" fillId="0" borderId="13" xfId="0" applyFont="1" applyFill="1" applyBorder="1" applyAlignment="1" applyProtection="1">
      <alignment horizontal="left"/>
    </xf>
    <xf numFmtId="0" fontId="4" fillId="0" borderId="0" xfId="0" applyFont="1" applyFill="1" applyBorder="1" applyAlignment="1" applyProtection="1">
      <alignment horizontal="center"/>
    </xf>
    <xf numFmtId="0" fontId="4" fillId="0" borderId="10" xfId="0" applyFont="1" applyFill="1" applyBorder="1" applyAlignment="1" applyProtection="1">
      <alignment horizontal="center" vertical="center"/>
    </xf>
    <xf numFmtId="0" fontId="4" fillId="0" borderId="0" xfId="0" applyFont="1" applyFill="1" applyAlignment="1" applyProtection="1">
      <alignment horizontal="center"/>
    </xf>
    <xf numFmtId="0" fontId="4" fillId="0" borderId="0" xfId="0" applyFont="1" applyFill="1" applyAlignment="1" applyProtection="1">
      <alignment horizontal="right"/>
    </xf>
    <xf numFmtId="0" fontId="4" fillId="0" borderId="40" xfId="0" applyFont="1" applyFill="1" applyBorder="1" applyAlignment="1" applyProtection="1">
      <alignment horizontal="right"/>
    </xf>
    <xf numFmtId="0" fontId="4" fillId="0" borderId="0" xfId="0" applyFont="1" applyFill="1" applyBorder="1" applyAlignment="1" applyProtection="1">
      <alignment horizontal="left"/>
    </xf>
    <xf numFmtId="0" fontId="4" fillId="0" borderId="50"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2" fontId="4" fillId="0" borderId="36" xfId="0" applyNumberFormat="1" applyFont="1" applyFill="1" applyBorder="1" applyAlignment="1" applyProtection="1">
      <alignment horizontal="center" vertical="center" wrapText="1"/>
    </xf>
    <xf numFmtId="2" fontId="4" fillId="0" borderId="42" xfId="0" applyNumberFormat="1" applyFont="1" applyFill="1" applyBorder="1" applyAlignment="1" applyProtection="1">
      <alignment horizontal="center" vertical="center" wrapText="1"/>
    </xf>
    <xf numFmtId="0" fontId="12" fillId="0" borderId="13" xfId="0" applyFont="1" applyFill="1" applyBorder="1" applyAlignment="1" applyProtection="1">
      <alignment horizontal="center" vertical="center" readingOrder="2"/>
      <protection locked="0"/>
    </xf>
    <xf numFmtId="0" fontId="12" fillId="0" borderId="14" xfId="0" applyFont="1" applyFill="1" applyBorder="1" applyAlignment="1" applyProtection="1">
      <alignment horizontal="center" vertical="center" readingOrder="2"/>
      <protection locked="0"/>
    </xf>
    <xf numFmtId="0" fontId="6" fillId="0" borderId="34" xfId="0" applyFont="1" applyFill="1" applyBorder="1" applyAlignment="1" applyProtection="1">
      <alignment horizontal="right" vertical="center"/>
      <protection locked="0"/>
    </xf>
    <xf numFmtId="0" fontId="6" fillId="0" borderId="43" xfId="0" applyFont="1" applyFill="1" applyBorder="1" applyAlignment="1" applyProtection="1">
      <alignment horizontal="right" vertical="center"/>
      <protection locked="0"/>
    </xf>
    <xf numFmtId="0" fontId="6" fillId="0" borderId="35" xfId="0" applyFont="1" applyFill="1" applyBorder="1" applyAlignment="1" applyProtection="1">
      <alignment horizontal="right" vertical="center"/>
      <protection locked="0"/>
    </xf>
    <xf numFmtId="0" fontId="5" fillId="0" borderId="23" xfId="0" applyFont="1" applyFill="1" applyBorder="1" applyAlignment="1" applyProtection="1">
      <alignment horizontal="right" vertical="center"/>
    </xf>
    <xf numFmtId="0" fontId="5" fillId="0" borderId="26" xfId="0" applyFont="1" applyFill="1" applyBorder="1" applyAlignment="1" applyProtection="1">
      <alignment horizontal="right" vertical="center"/>
    </xf>
    <xf numFmtId="0" fontId="5" fillId="0" borderId="1" xfId="0" applyFont="1" applyFill="1" applyBorder="1" applyAlignment="1" applyProtection="1">
      <alignment horizontal="center" vertical="center"/>
    </xf>
    <xf numFmtId="0" fontId="5" fillId="0" borderId="11" xfId="0" applyFont="1" applyFill="1" applyBorder="1" applyAlignment="1" applyProtection="1">
      <alignment horizontal="center" vertical="center"/>
    </xf>
    <xf numFmtId="0" fontId="6" fillId="0" borderId="29" xfId="0" applyFont="1" applyFill="1" applyBorder="1" applyAlignment="1" applyProtection="1">
      <alignment horizontal="right" vertical="center"/>
      <protection locked="0"/>
    </xf>
    <xf numFmtId="0" fontId="6" fillId="0" borderId="27" xfId="0" applyFont="1" applyFill="1" applyBorder="1" applyAlignment="1" applyProtection="1">
      <alignment horizontal="right" vertical="center"/>
      <protection locked="0"/>
    </xf>
    <xf numFmtId="0" fontId="6" fillId="0" borderId="41" xfId="0" applyFont="1" applyFill="1" applyBorder="1" applyAlignment="1" applyProtection="1">
      <alignment horizontal="right" vertical="center"/>
      <protection locked="0"/>
    </xf>
    <xf numFmtId="0" fontId="6" fillId="0" borderId="28" xfId="0" applyFont="1" applyFill="1" applyBorder="1" applyAlignment="1" applyProtection="1">
      <alignment horizontal="right" vertical="center"/>
    </xf>
    <xf numFmtId="0" fontId="6" fillId="0" borderId="36" xfId="0" applyFont="1" applyFill="1" applyBorder="1" applyAlignment="1" applyProtection="1">
      <alignment horizontal="right" vertical="center"/>
    </xf>
    <xf numFmtId="0" fontId="6" fillId="0" borderId="42" xfId="0" applyFont="1" applyFill="1" applyBorder="1" applyAlignment="1" applyProtection="1">
      <alignment horizontal="right" vertical="center"/>
    </xf>
    <xf numFmtId="0" fontId="5" fillId="0" borderId="28" xfId="0" applyFont="1" applyFill="1" applyBorder="1" applyAlignment="1" applyProtection="1">
      <alignment horizontal="center" vertical="center" wrapText="1" readingOrder="2"/>
    </xf>
    <xf numFmtId="0" fontId="5" fillId="0" borderId="36" xfId="0" applyFont="1" applyFill="1" applyBorder="1" applyAlignment="1" applyProtection="1">
      <alignment horizontal="center" vertical="center" wrapText="1" readingOrder="2"/>
    </xf>
    <xf numFmtId="0" fontId="5" fillId="0" borderId="32" xfId="0" applyFont="1" applyFill="1" applyBorder="1" applyAlignment="1" applyProtection="1">
      <alignment horizontal="center" vertical="center" wrapText="1" readingOrder="2"/>
    </xf>
    <xf numFmtId="0" fontId="5" fillId="0" borderId="42" xfId="0" applyFont="1" applyFill="1" applyBorder="1" applyAlignment="1" applyProtection="1">
      <alignment horizontal="center" vertical="center" wrapText="1" readingOrder="2"/>
    </xf>
    <xf numFmtId="0" fontId="6" fillId="0" borderId="1" xfId="0" applyFont="1" applyFill="1" applyBorder="1" applyAlignment="1" applyProtection="1">
      <alignment horizontal="right" vertical="center" wrapText="1"/>
    </xf>
    <xf numFmtId="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2" xfId="0" applyFont="1" applyFill="1" applyBorder="1" applyAlignment="1" applyProtection="1">
      <alignment horizontal="right" vertical="center" wrapText="1"/>
    </xf>
    <xf numFmtId="0" fontId="6" fillId="0" borderId="13" xfId="0" applyFont="1" applyFill="1" applyBorder="1" applyAlignment="1" applyProtection="1">
      <alignment horizontal="right" vertical="center" wrapText="1"/>
    </xf>
    <xf numFmtId="9" fontId="6" fillId="0" borderId="13" xfId="0" applyNumberFormat="1"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10" fontId="6" fillId="0" borderId="1" xfId="0" applyNumberFormat="1" applyFont="1" applyFill="1" applyBorder="1" applyAlignment="1" applyProtection="1">
      <alignment horizontal="center" vertical="center"/>
    </xf>
    <xf numFmtId="10" fontId="6" fillId="0" borderId="13" xfId="0" applyNumberFormat="1" applyFont="1" applyFill="1" applyBorder="1" applyAlignment="1" applyProtection="1">
      <alignment horizontal="center" vertical="center"/>
    </xf>
    <xf numFmtId="9" fontId="6" fillId="0" borderId="2" xfId="1" applyFont="1" applyFill="1" applyBorder="1" applyAlignment="1" applyProtection="1">
      <alignment horizontal="center" vertical="center"/>
    </xf>
    <xf numFmtId="9" fontId="6" fillId="0" borderId="31" xfId="1" applyFont="1" applyFill="1" applyBorder="1" applyAlignment="1" applyProtection="1">
      <alignment horizontal="center" vertical="center"/>
    </xf>
    <xf numFmtId="9" fontId="6" fillId="0" borderId="34" xfId="1" applyFont="1" applyFill="1" applyBorder="1" applyAlignment="1" applyProtection="1">
      <alignment horizontal="center" vertical="center"/>
    </xf>
    <xf numFmtId="9" fontId="6" fillId="0" borderId="16" xfId="1" applyFont="1" applyFill="1" applyBorder="1" applyAlignment="1" applyProtection="1">
      <alignment horizontal="center" vertical="center"/>
    </xf>
    <xf numFmtId="0" fontId="5" fillId="0" borderId="25"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164" fontId="6" fillId="0" borderId="13" xfId="0" applyNumberFormat="1"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0" fontId="5" fillId="0" borderId="31" xfId="0" applyFont="1" applyFill="1" applyBorder="1" applyAlignment="1" applyProtection="1">
      <alignment horizontal="center" vertical="center" wrapText="1"/>
    </xf>
    <xf numFmtId="164" fontId="6" fillId="0" borderId="1" xfId="0" applyNumberFormat="1" applyFont="1" applyFill="1" applyBorder="1" applyAlignment="1" applyProtection="1">
      <alignment horizontal="center" vertical="center"/>
    </xf>
    <xf numFmtId="0" fontId="6" fillId="0" borderId="56" xfId="0" applyFont="1" applyFill="1" applyBorder="1" applyAlignment="1" applyProtection="1">
      <alignment horizontal="right" vertical="center"/>
    </xf>
    <xf numFmtId="0" fontId="6" fillId="0" borderId="30" xfId="0" applyFont="1" applyFill="1" applyBorder="1" applyAlignment="1" applyProtection="1">
      <alignment horizontal="right" vertical="center"/>
    </xf>
    <xf numFmtId="0" fontId="6" fillId="0" borderId="31" xfId="0" applyFont="1" applyFill="1" applyBorder="1" applyAlignment="1" applyProtection="1">
      <alignment horizontal="right" vertical="center"/>
    </xf>
    <xf numFmtId="0" fontId="6" fillId="0" borderId="1" xfId="0" applyFont="1" applyFill="1" applyBorder="1" applyAlignment="1" applyProtection="1">
      <alignment horizontal="right" vertical="center"/>
    </xf>
    <xf numFmtId="0" fontId="8" fillId="0" borderId="0" xfId="0" applyFont="1" applyFill="1" applyBorder="1" applyAlignment="1" applyProtection="1">
      <alignment horizontal="center" vertical="center"/>
      <protection locked="0"/>
    </xf>
    <xf numFmtId="0" fontId="7" fillId="0" borderId="10" xfId="0" applyFont="1" applyFill="1" applyBorder="1" applyAlignment="1" applyProtection="1">
      <alignment horizontal="left"/>
    </xf>
    <xf numFmtId="0" fontId="7" fillId="0" borderId="1" xfId="0" applyFont="1" applyFill="1" applyBorder="1" applyAlignment="1" applyProtection="1">
      <alignment horizontal="left"/>
    </xf>
    <xf numFmtId="2" fontId="7" fillId="0" borderId="1" xfId="0" applyNumberFormat="1" applyFont="1" applyFill="1" applyBorder="1" applyAlignment="1" applyProtection="1">
      <alignment horizontal="center"/>
    </xf>
    <xf numFmtId="2" fontId="7" fillId="0" borderId="11" xfId="0" applyNumberFormat="1" applyFont="1" applyFill="1" applyBorder="1" applyAlignment="1" applyProtection="1">
      <alignment horizontal="center"/>
    </xf>
    <xf numFmtId="10" fontId="7" fillId="0" borderId="1" xfId="1" applyNumberFormat="1" applyFont="1" applyFill="1" applyBorder="1" applyAlignment="1" applyProtection="1">
      <alignment horizontal="center"/>
    </xf>
    <xf numFmtId="10" fontId="7" fillId="0" borderId="11" xfId="1" applyNumberFormat="1" applyFont="1" applyFill="1" applyBorder="1" applyAlignment="1" applyProtection="1">
      <alignment horizontal="center"/>
    </xf>
    <xf numFmtId="0" fontId="7" fillId="0" borderId="12" xfId="0" applyFont="1" applyFill="1" applyBorder="1" applyAlignment="1" applyProtection="1">
      <alignment horizontal="left" vertical="center"/>
    </xf>
    <xf numFmtId="0" fontId="7" fillId="0" borderId="13" xfId="0" applyFont="1" applyFill="1" applyBorder="1" applyAlignment="1" applyProtection="1">
      <alignment horizontal="left" vertical="center"/>
    </xf>
    <xf numFmtId="0" fontId="7" fillId="0" borderId="13" xfId="0" applyFont="1" applyFill="1" applyBorder="1" applyAlignment="1" applyProtection="1">
      <alignment horizontal="center"/>
    </xf>
    <xf numFmtId="0" fontId="7" fillId="0" borderId="14" xfId="0" applyFont="1" applyFill="1" applyBorder="1" applyAlignment="1" applyProtection="1">
      <alignment horizontal="center"/>
    </xf>
    <xf numFmtId="0" fontId="6" fillId="0" borderId="1" xfId="0" applyNumberFormat="1" applyFont="1" applyFill="1" applyBorder="1" applyAlignment="1" applyProtection="1">
      <alignment horizontal="center" vertical="center"/>
    </xf>
    <xf numFmtId="0" fontId="5" fillId="0" borderId="10" xfId="0" applyFont="1" applyFill="1" applyBorder="1" applyAlignment="1" applyProtection="1">
      <alignment horizontal="left" vertical="center"/>
    </xf>
    <xf numFmtId="0" fontId="5" fillId="0" borderId="1" xfId="0" applyFont="1" applyFill="1" applyBorder="1" applyAlignment="1" applyProtection="1">
      <alignment horizontal="left" vertical="center"/>
    </xf>
    <xf numFmtId="1" fontId="5" fillId="0" borderId="1" xfId="0" applyNumberFormat="1" applyFont="1" applyFill="1" applyBorder="1" applyAlignment="1" applyProtection="1">
      <alignment horizontal="center"/>
    </xf>
    <xf numFmtId="1" fontId="5" fillId="0" borderId="11" xfId="0" applyNumberFormat="1" applyFont="1" applyFill="1" applyBorder="1" applyAlignment="1" applyProtection="1">
      <alignment horizontal="center"/>
    </xf>
    <xf numFmtId="9" fontId="5" fillId="0" borderId="1" xfId="1" applyFont="1" applyFill="1" applyBorder="1" applyAlignment="1" applyProtection="1">
      <alignment horizontal="center"/>
    </xf>
    <xf numFmtId="9" fontId="5" fillId="0" borderId="11" xfId="1" applyFont="1" applyFill="1" applyBorder="1" applyAlignment="1" applyProtection="1">
      <alignment horizontal="center"/>
    </xf>
    <xf numFmtId="0" fontId="12" fillId="0" borderId="1" xfId="0" applyFont="1" applyFill="1" applyBorder="1" applyAlignment="1" applyProtection="1">
      <alignment horizontal="right" vertical="center"/>
      <protection locked="0"/>
    </xf>
    <xf numFmtId="0" fontId="12" fillId="0" borderId="11" xfId="0" applyFont="1" applyFill="1" applyBorder="1" applyAlignment="1" applyProtection="1">
      <alignment horizontal="right" vertical="center"/>
      <protection locked="0"/>
    </xf>
    <xf numFmtId="0" fontId="5" fillId="0" borderId="0" xfId="0" applyFont="1" applyFill="1" applyBorder="1" applyAlignment="1" applyProtection="1">
      <alignment horizontal="right" vertical="center" wrapText="1"/>
    </xf>
    <xf numFmtId="0" fontId="5" fillId="0" borderId="0" xfId="0" applyFont="1" applyFill="1" applyBorder="1" applyAlignment="1" applyProtection="1">
      <alignment horizontal="center" vertical="center" wrapText="1"/>
    </xf>
    <xf numFmtId="0" fontId="6" fillId="0" borderId="13" xfId="0" applyFont="1" applyFill="1" applyBorder="1" applyAlignment="1" applyProtection="1">
      <alignment horizontal="right" vertical="center"/>
    </xf>
    <xf numFmtId="0" fontId="12" fillId="0" borderId="13" xfId="0" applyFont="1" applyFill="1" applyBorder="1" applyAlignment="1" applyProtection="1">
      <alignment horizontal="right" vertical="center"/>
      <protection locked="0"/>
    </xf>
    <xf numFmtId="0" fontId="12" fillId="0" borderId="14" xfId="0" applyFont="1" applyFill="1" applyBorder="1" applyAlignment="1" applyProtection="1">
      <alignment horizontal="right" vertical="center"/>
      <protection locked="0"/>
    </xf>
    <xf numFmtId="0" fontId="6" fillId="0" borderId="25" xfId="0" applyFont="1" applyFill="1" applyBorder="1" applyAlignment="1" applyProtection="1">
      <alignment horizontal="right" vertical="center"/>
    </xf>
    <xf numFmtId="0" fontId="6" fillId="0" borderId="23" xfId="0" applyFont="1" applyFill="1" applyBorder="1" applyAlignment="1" applyProtection="1">
      <alignment horizontal="right" vertical="center"/>
    </xf>
    <xf numFmtId="0" fontId="5"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5" fillId="0" borderId="10" xfId="0" applyFont="1" applyFill="1" applyBorder="1" applyAlignment="1" applyProtection="1">
      <alignment horizontal="center" vertical="center"/>
    </xf>
    <xf numFmtId="0" fontId="5" fillId="0" borderId="25" xfId="0" applyFont="1" applyFill="1" applyBorder="1" applyAlignment="1" applyProtection="1">
      <alignment horizontal="center" vertical="center"/>
    </xf>
    <xf numFmtId="0" fontId="5" fillId="0" borderId="30" xfId="0" applyFont="1" applyFill="1" applyBorder="1" applyAlignment="1" applyProtection="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'گزارش خودی طبی'!$J$8</c:f>
              <c:strCache>
                <c:ptCount val="1"/>
                <c:pt idx="0">
                  <c:v>نمرۀ معیارها</c:v>
                </c:pt>
              </c:strCache>
            </c:strRef>
          </c:tx>
          <c:spPr>
            <a:solidFill>
              <a:srgbClr val="00B050"/>
            </a:solidFill>
            <a:ln>
              <a:noFill/>
            </a:ln>
            <a:effectLst>
              <a:innerShdw blurRad="114300">
                <a:schemeClr val="accent1"/>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chemeClr val="tx1">
                        <a:lumMod val="75000"/>
                        <a:lumOff val="25000"/>
                      </a:schemeClr>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طبی'!$J$9:$J$19</c:f>
              <c:numCache>
                <c:formatCode>General</c:formatCode>
                <c:ptCount val="11"/>
                <c:pt idx="0">
                  <c:v>96</c:v>
                </c:pt>
                <c:pt idx="1">
                  <c:v>46</c:v>
                </c:pt>
                <c:pt idx="2">
                  <c:v>48</c:v>
                </c:pt>
                <c:pt idx="3">
                  <c:v>47</c:v>
                </c:pt>
                <c:pt idx="4">
                  <c:v>105</c:v>
                </c:pt>
                <c:pt idx="5">
                  <c:v>96</c:v>
                </c:pt>
                <c:pt idx="6">
                  <c:v>90</c:v>
                </c:pt>
                <c:pt idx="7">
                  <c:v>91</c:v>
                </c:pt>
                <c:pt idx="8">
                  <c:v>42</c:v>
                </c:pt>
                <c:pt idx="9">
                  <c:v>57</c:v>
                </c:pt>
                <c:pt idx="10">
                  <c:v>156</c:v>
                </c:pt>
              </c:numCache>
            </c:numRef>
          </c:val>
          <c:extLst>
            <c:ext xmlns:c16="http://schemas.microsoft.com/office/drawing/2014/chart" uri="{C3380CC4-5D6E-409C-BE32-E72D297353CC}">
              <c16:uniqueId val="{00000000-57C3-4F4D-9A62-5149C3AE166B}"/>
            </c:ext>
          </c:extLst>
        </c:ser>
        <c:ser>
          <c:idx val="1"/>
          <c:order val="1"/>
          <c:tx>
            <c:strRef>
              <c:f>'گزارش خودی طبی'!$K$8</c:f>
              <c:strCache>
                <c:ptCount val="1"/>
              </c:strCache>
            </c:strRef>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طبی'!$K$9:$K$19</c:f>
              <c:numCache>
                <c:formatCode>General</c:formatCode>
                <c:ptCount val="11"/>
              </c:numCache>
            </c:numRef>
          </c:val>
          <c:extLst>
            <c:ext xmlns:c16="http://schemas.microsoft.com/office/drawing/2014/chart" uri="{C3380CC4-5D6E-409C-BE32-E72D297353CC}">
              <c16:uniqueId val="{00000001-57C3-4F4D-9A62-5149C3AE166B}"/>
            </c:ext>
          </c:extLst>
        </c:ser>
        <c:ser>
          <c:idx val="2"/>
          <c:order val="2"/>
          <c:tx>
            <c:strRef>
              <c:f>'گزارش خودی طبی'!$M$8</c:f>
              <c:strCache>
                <c:ptCount val="1"/>
                <c:pt idx="0">
                  <c:v>نمره حاصلۀ توسط پوهنتون</c:v>
                </c:pt>
              </c:strCache>
            </c:strRef>
          </c:tx>
          <c:spPr>
            <a:solidFill>
              <a:srgbClr val="FFC000"/>
            </a:solidFill>
            <a:ln>
              <a:noFill/>
            </a:ln>
            <a:effectLst>
              <a:innerShdw blurRad="114300">
                <a:schemeClr val="accent3"/>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chemeClr val="tx1">
                        <a:lumMod val="75000"/>
                        <a:lumOff val="25000"/>
                      </a:schemeClr>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طبی'!$M$9:$M$19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57C3-4F4D-9A62-5149C3AE166B}"/>
            </c:ext>
          </c:extLst>
        </c:ser>
        <c:dLbls>
          <c:dLblPos val="outEnd"/>
          <c:showLegendKey val="0"/>
          <c:showVal val="1"/>
          <c:showCatName val="0"/>
          <c:showSerName val="0"/>
          <c:showPercent val="0"/>
          <c:showBubbleSize val="0"/>
        </c:dLbls>
        <c:gapWidth val="164"/>
        <c:overlap val="-22"/>
        <c:axId val="402217231"/>
        <c:axId val="558638351"/>
      </c:barChart>
      <c:catAx>
        <c:axId val="402217231"/>
        <c:scaling>
          <c:orientation val="minMax"/>
        </c:scaling>
        <c:delete val="0"/>
        <c:axPos val="b"/>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ij Zar" panose="02040503050201020203" pitchFamily="18" charset="-78"/>
                <a:ea typeface="+mn-ea"/>
                <a:cs typeface="Bahij Zar" panose="02040503050201020203" pitchFamily="18" charset="-78"/>
              </a:defRPr>
            </a:pPr>
            <a:endParaRPr lang="en-US"/>
          </a:p>
        </c:txPr>
        <c:crossAx val="558638351"/>
        <c:crosses val="autoZero"/>
        <c:auto val="1"/>
        <c:lblAlgn val="ctr"/>
        <c:lblOffset val="100"/>
        <c:noMultiLvlLbl val="0"/>
      </c:catAx>
      <c:valAx>
        <c:axId val="558638351"/>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hij Zar" panose="02040503050201020203" pitchFamily="18" charset="-78"/>
                <a:ea typeface="+mn-ea"/>
                <a:cs typeface="Bahij Zar" panose="02040503050201020203" pitchFamily="18" charset="-78"/>
              </a:defRPr>
            </a:pPr>
            <a:endParaRPr lang="en-US"/>
          </a:p>
        </c:txPr>
        <c:crossAx val="402217231"/>
        <c:crosses val="autoZero"/>
        <c:crossBetween val="between"/>
      </c:valAx>
      <c:spPr>
        <a:noFill/>
        <a:ln>
          <a:noFill/>
        </a:ln>
        <a:effectLst/>
      </c:spPr>
    </c:plotArea>
    <c:legend>
      <c:legendPos val="t"/>
      <c:legendEntry>
        <c:idx val="1"/>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hij Zar" panose="02040503050201020203" pitchFamily="18" charset="-78"/>
              <a:ea typeface="+mn-ea"/>
              <a:cs typeface="Bahij Zar" panose="02040503050201020203" pitchFamily="18" charset="-78"/>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Bahij Zar" panose="02040503050201020203" pitchFamily="18" charset="-78"/>
          <a:cs typeface="Bahij Zar" panose="02040503050201020203" pitchFamily="18" charset="-78"/>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19050</xdr:colOff>
      <xdr:row>7</xdr:row>
      <xdr:rowOff>3174</xdr:rowOff>
    </xdr:from>
    <xdr:to>
      <xdr:col>4</xdr:col>
      <xdr:colOff>244929</xdr:colOff>
      <xdr:row>25</xdr:row>
      <xdr:rowOff>6350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L66"/>
  <sheetViews>
    <sheetView showGridLines="0" rightToLeft="1" view="pageLayout" topLeftCell="A43" zoomScale="110" zoomScaleNormal="100" zoomScalePageLayoutView="110" workbookViewId="0">
      <selection activeCell="D37" sqref="D37"/>
    </sheetView>
  </sheetViews>
  <sheetFormatPr defaultColWidth="8.77734375" defaultRowHeight="14.4" x14ac:dyDescent="0.3"/>
  <cols>
    <col min="1" max="1" width="6.5546875" customWidth="1"/>
    <col min="2" max="2" width="6.88671875" customWidth="1"/>
  </cols>
  <sheetData>
    <row r="1" spans="1:12" ht="17.399999999999999" x14ac:dyDescent="0.55000000000000004">
      <c r="A1" s="109"/>
      <c r="B1" s="109"/>
      <c r="C1" s="109"/>
      <c r="D1" s="109"/>
      <c r="E1" s="109"/>
      <c r="F1" s="109"/>
      <c r="G1" s="109"/>
      <c r="H1" s="109"/>
      <c r="I1" s="109"/>
      <c r="J1" s="109"/>
      <c r="K1" s="110"/>
      <c r="L1" s="110"/>
    </row>
    <row r="2" spans="1:12" ht="17.399999999999999" x14ac:dyDescent="0.55000000000000004">
      <c r="A2" s="109"/>
      <c r="B2" s="109"/>
      <c r="C2" s="109"/>
      <c r="D2" s="109"/>
      <c r="E2" s="109"/>
      <c r="F2" s="109"/>
      <c r="G2" s="109"/>
      <c r="H2" s="109"/>
      <c r="I2" s="109"/>
      <c r="J2" s="109"/>
      <c r="K2" s="110"/>
      <c r="L2" s="110"/>
    </row>
    <row r="3" spans="1:12" ht="17.399999999999999" x14ac:dyDescent="0.55000000000000004">
      <c r="A3" s="109"/>
      <c r="B3" s="109"/>
      <c r="C3" s="109"/>
      <c r="D3" s="109"/>
      <c r="E3" s="109"/>
      <c r="F3" s="109"/>
      <c r="G3" s="109"/>
      <c r="H3" s="109"/>
      <c r="I3" s="109"/>
      <c r="J3" s="109"/>
      <c r="K3" s="110"/>
      <c r="L3" s="110"/>
    </row>
    <row r="4" spans="1:12" ht="17.399999999999999" x14ac:dyDescent="0.55000000000000004">
      <c r="A4" s="109"/>
      <c r="B4" s="109"/>
      <c r="C4" s="109" t="s">
        <v>947</v>
      </c>
      <c r="D4" s="109"/>
      <c r="E4" s="109"/>
      <c r="F4" s="109"/>
      <c r="G4" s="109"/>
      <c r="H4" s="109"/>
      <c r="I4" s="109"/>
      <c r="J4" s="109"/>
      <c r="K4" s="110" t="s">
        <v>948</v>
      </c>
      <c r="L4" s="110"/>
    </row>
    <row r="5" spans="1:12" ht="22.2" x14ac:dyDescent="0.7">
      <c r="A5" s="260" t="s">
        <v>81</v>
      </c>
      <c r="B5" s="260"/>
      <c r="C5" s="260"/>
      <c r="D5" s="260"/>
      <c r="E5" s="260"/>
      <c r="F5" s="260"/>
      <c r="G5" s="260"/>
      <c r="H5" s="260"/>
      <c r="I5" s="260"/>
      <c r="J5" s="260"/>
      <c r="K5" s="260"/>
      <c r="L5" s="260"/>
    </row>
    <row r="6" spans="1:12" ht="22.2" x14ac:dyDescent="0.7">
      <c r="A6" s="260" t="s">
        <v>870</v>
      </c>
      <c r="B6" s="260"/>
      <c r="C6" s="260"/>
      <c r="D6" s="260"/>
      <c r="E6" s="260"/>
      <c r="F6" s="260"/>
      <c r="G6" s="260"/>
      <c r="H6" s="260"/>
      <c r="I6" s="260"/>
      <c r="J6" s="260"/>
      <c r="K6" s="260"/>
      <c r="L6" s="260"/>
    </row>
    <row r="7" spans="1:12" ht="22.2" x14ac:dyDescent="0.7">
      <c r="A7" s="260" t="s">
        <v>831</v>
      </c>
      <c r="B7" s="260"/>
      <c r="C7" s="260"/>
      <c r="D7" s="260"/>
      <c r="E7" s="260"/>
      <c r="F7" s="260"/>
      <c r="G7" s="260"/>
      <c r="H7" s="260"/>
      <c r="I7" s="260"/>
      <c r="J7" s="260"/>
      <c r="K7" s="260"/>
      <c r="L7" s="260"/>
    </row>
    <row r="8" spans="1:12" ht="22.2" x14ac:dyDescent="0.7">
      <c r="A8" s="260" t="s">
        <v>1059</v>
      </c>
      <c r="B8" s="260"/>
      <c r="C8" s="260"/>
      <c r="D8" s="260"/>
      <c r="E8" s="260"/>
      <c r="F8" s="260"/>
      <c r="G8" s="260"/>
      <c r="H8" s="260"/>
      <c r="I8" s="260"/>
      <c r="J8" s="260"/>
      <c r="K8" s="260"/>
      <c r="L8" s="260"/>
    </row>
    <row r="9" spans="1:12" ht="17.399999999999999" x14ac:dyDescent="0.55000000000000004">
      <c r="A9" s="111"/>
      <c r="B9" s="111"/>
      <c r="C9" s="111"/>
      <c r="D9" s="111"/>
      <c r="E9" s="111"/>
      <c r="F9" s="111"/>
      <c r="G9" s="111"/>
      <c r="H9" s="111"/>
      <c r="I9" s="111"/>
      <c r="J9" s="111"/>
      <c r="K9" s="110"/>
      <c r="L9" s="110"/>
    </row>
    <row r="10" spans="1:12" ht="17.399999999999999" x14ac:dyDescent="0.55000000000000004">
      <c r="A10" s="111"/>
      <c r="B10" s="111"/>
      <c r="C10" s="111"/>
      <c r="D10" s="111"/>
      <c r="E10" s="111"/>
      <c r="F10" s="111"/>
      <c r="G10" s="111"/>
      <c r="H10" s="111"/>
      <c r="I10" s="111"/>
      <c r="J10" s="111"/>
      <c r="K10" s="110"/>
      <c r="L10" s="110"/>
    </row>
    <row r="11" spans="1:12" ht="17.399999999999999" x14ac:dyDescent="0.55000000000000004">
      <c r="A11" s="111"/>
      <c r="B11" s="111"/>
      <c r="C11" s="111"/>
      <c r="D11" s="111"/>
      <c r="E11" s="111"/>
      <c r="F11" s="111"/>
      <c r="G11" s="111"/>
      <c r="H11" s="111"/>
      <c r="I11" s="111"/>
      <c r="J11" s="111"/>
      <c r="K11" s="110"/>
      <c r="L11" s="110"/>
    </row>
    <row r="12" spans="1:12" ht="17.399999999999999" x14ac:dyDescent="0.55000000000000004">
      <c r="A12" s="111"/>
      <c r="B12" s="111"/>
      <c r="C12" s="111"/>
      <c r="D12" s="111"/>
      <c r="E12" s="111"/>
      <c r="F12" s="111"/>
      <c r="G12" s="111"/>
      <c r="H12" s="111"/>
      <c r="I12" s="111"/>
      <c r="J12" s="111"/>
      <c r="K12" s="110"/>
      <c r="L12" s="110"/>
    </row>
    <row r="13" spans="1:12" ht="21.6" x14ac:dyDescent="0.65">
      <c r="A13" s="259" t="s">
        <v>872</v>
      </c>
      <c r="B13" s="259"/>
      <c r="C13" s="259"/>
      <c r="D13" s="259"/>
      <c r="E13" s="259"/>
      <c r="F13" s="259"/>
      <c r="G13" s="259"/>
      <c r="H13" s="259"/>
      <c r="I13" s="259"/>
      <c r="J13" s="259"/>
      <c r="K13" s="259"/>
      <c r="L13" s="259"/>
    </row>
    <row r="14" spans="1:12" ht="19.2" x14ac:dyDescent="0.3">
      <c r="A14" s="261" t="s">
        <v>871</v>
      </c>
      <c r="B14" s="261"/>
      <c r="C14" s="261"/>
      <c r="D14" s="261"/>
      <c r="E14" s="261"/>
      <c r="F14" s="261"/>
      <c r="G14" s="261"/>
      <c r="H14" s="261"/>
      <c r="I14" s="261"/>
      <c r="J14" s="261"/>
      <c r="K14" s="261"/>
      <c r="L14" s="261"/>
    </row>
    <row r="15" spans="1:12" ht="19.2" x14ac:dyDescent="0.3">
      <c r="A15" s="112"/>
      <c r="B15" s="112"/>
      <c r="C15" s="112"/>
      <c r="D15" s="112"/>
      <c r="E15" s="112"/>
      <c r="F15" s="112"/>
      <c r="G15" s="112"/>
      <c r="H15" s="112"/>
      <c r="I15" s="112"/>
      <c r="J15" s="112"/>
      <c r="K15" s="110"/>
      <c r="L15" s="110"/>
    </row>
    <row r="16" spans="1:12" ht="19.2" x14ac:dyDescent="0.3">
      <c r="A16" s="228"/>
      <c r="B16" s="228"/>
      <c r="C16" s="228"/>
      <c r="D16" s="228"/>
      <c r="E16" s="228"/>
      <c r="F16" s="228"/>
      <c r="G16" s="228"/>
      <c r="H16" s="228"/>
      <c r="I16" s="228"/>
      <c r="J16" s="228"/>
      <c r="K16" s="110"/>
      <c r="L16" s="110"/>
    </row>
    <row r="17" spans="1:12" ht="19.2" x14ac:dyDescent="0.3">
      <c r="A17" s="232"/>
      <c r="B17" s="232"/>
      <c r="C17" s="232"/>
      <c r="D17" s="232"/>
      <c r="E17" s="232"/>
      <c r="F17" s="232"/>
      <c r="G17" s="232"/>
      <c r="H17" s="232"/>
      <c r="I17" s="232"/>
      <c r="J17" s="232"/>
      <c r="K17" s="110"/>
      <c r="L17" s="110"/>
    </row>
    <row r="18" spans="1:12" ht="19.2" x14ac:dyDescent="0.3">
      <c r="A18" s="112"/>
      <c r="B18" s="112"/>
      <c r="C18" s="112"/>
      <c r="D18" s="112"/>
      <c r="E18" s="112"/>
      <c r="F18" s="112"/>
      <c r="G18" s="112"/>
      <c r="H18" s="112"/>
      <c r="I18" s="112"/>
      <c r="J18" s="112"/>
      <c r="K18" s="110"/>
      <c r="L18" s="110"/>
    </row>
    <row r="19" spans="1:12" ht="34.799999999999997" x14ac:dyDescent="1.05">
      <c r="A19" s="262" t="s">
        <v>832</v>
      </c>
      <c r="B19" s="262"/>
      <c r="C19" s="262"/>
      <c r="D19" s="262"/>
      <c r="E19" s="262"/>
      <c r="F19" s="262"/>
      <c r="G19" s="262"/>
      <c r="H19" s="262"/>
      <c r="I19" s="262"/>
      <c r="J19" s="262"/>
      <c r="K19" s="262"/>
      <c r="L19" s="262"/>
    </row>
    <row r="20" spans="1:12" ht="25.8" x14ac:dyDescent="0.8">
      <c r="A20" s="263" t="s">
        <v>946</v>
      </c>
      <c r="B20" s="263"/>
      <c r="C20" s="263"/>
      <c r="D20" s="263"/>
      <c r="E20" s="263"/>
      <c r="F20" s="263"/>
      <c r="G20" s="263"/>
      <c r="H20" s="263"/>
      <c r="I20" s="263"/>
      <c r="J20" s="263"/>
      <c r="K20" s="263"/>
      <c r="L20" s="263"/>
    </row>
    <row r="21" spans="1:12" ht="17.399999999999999" x14ac:dyDescent="0.55000000000000004">
      <c r="A21" s="113"/>
      <c r="B21" s="113"/>
      <c r="C21" s="113"/>
      <c r="D21" s="113"/>
      <c r="E21" s="113"/>
      <c r="F21" s="113"/>
      <c r="G21" s="114"/>
      <c r="H21" s="114"/>
      <c r="I21" s="114"/>
      <c r="J21" s="114"/>
      <c r="K21" s="110"/>
      <c r="L21" s="110"/>
    </row>
    <row r="22" spans="1:12" ht="17.399999999999999" x14ac:dyDescent="0.55000000000000004">
      <c r="A22" s="113"/>
      <c r="B22" s="113"/>
      <c r="C22" s="113"/>
      <c r="D22" s="113"/>
      <c r="E22" s="113"/>
      <c r="F22" s="113"/>
      <c r="G22" s="114"/>
      <c r="H22" s="114"/>
      <c r="I22" s="114"/>
      <c r="J22" s="114"/>
      <c r="K22" s="110"/>
      <c r="L22" s="110"/>
    </row>
    <row r="23" spans="1:12" ht="17.399999999999999" x14ac:dyDescent="0.55000000000000004">
      <c r="A23" s="113"/>
      <c r="B23" s="113"/>
      <c r="C23" s="113"/>
      <c r="D23" s="113"/>
      <c r="E23" s="113"/>
      <c r="F23" s="113"/>
      <c r="G23" s="114"/>
      <c r="H23" s="114"/>
      <c r="I23" s="114"/>
      <c r="J23" s="114"/>
      <c r="K23" s="110"/>
      <c r="L23" s="110"/>
    </row>
    <row r="24" spans="1:12" ht="17.399999999999999" x14ac:dyDescent="0.55000000000000004">
      <c r="A24" s="113"/>
      <c r="B24" s="113"/>
      <c r="C24" s="113"/>
      <c r="D24" s="113"/>
      <c r="E24" s="113"/>
      <c r="F24" s="113"/>
      <c r="G24" s="114"/>
      <c r="H24" s="114"/>
      <c r="I24" s="114"/>
      <c r="J24" s="114"/>
      <c r="K24" s="110"/>
      <c r="L24" s="110"/>
    </row>
    <row r="25" spans="1:12" ht="17.399999999999999" x14ac:dyDescent="0.55000000000000004">
      <c r="A25" s="113"/>
      <c r="B25" s="113"/>
      <c r="C25" s="113"/>
      <c r="D25" s="113"/>
      <c r="E25" s="113"/>
      <c r="F25" s="113"/>
      <c r="G25" s="114"/>
      <c r="H25" s="114"/>
      <c r="I25" s="114"/>
      <c r="J25" s="114"/>
      <c r="K25" s="110"/>
      <c r="L25" s="110"/>
    </row>
    <row r="26" spans="1:12" ht="21.6" x14ac:dyDescent="0.65">
      <c r="A26" s="115"/>
      <c r="B26" s="116"/>
      <c r="C26" s="117" t="s">
        <v>833</v>
      </c>
      <c r="D26" s="121" t="s">
        <v>834</v>
      </c>
      <c r="E26" s="122" t="s">
        <v>835</v>
      </c>
      <c r="F26" s="123" t="s">
        <v>836</v>
      </c>
      <c r="G26" s="114"/>
      <c r="H26" s="114"/>
      <c r="I26" s="114"/>
      <c r="J26" s="114"/>
      <c r="K26" s="110"/>
      <c r="L26" s="110"/>
    </row>
    <row r="27" spans="1:12" ht="17.399999999999999" x14ac:dyDescent="0.55000000000000004">
      <c r="A27" s="115"/>
      <c r="B27" s="115"/>
      <c r="C27" s="118"/>
      <c r="D27" s="115"/>
      <c r="E27" s="111"/>
      <c r="F27" s="119"/>
      <c r="G27" s="114"/>
      <c r="H27" s="114"/>
      <c r="I27" s="114"/>
      <c r="J27" s="114"/>
      <c r="K27" s="110"/>
      <c r="L27" s="110"/>
    </row>
    <row r="28" spans="1:12" ht="17.399999999999999" x14ac:dyDescent="0.55000000000000004">
      <c r="A28" s="111"/>
      <c r="B28" s="111"/>
      <c r="C28" s="111"/>
      <c r="D28" s="111"/>
      <c r="E28" s="111"/>
      <c r="F28" s="111"/>
      <c r="G28" s="114"/>
      <c r="H28" s="114"/>
      <c r="I28" s="114"/>
      <c r="J28" s="114"/>
      <c r="K28" s="110"/>
      <c r="L28" s="110"/>
    </row>
    <row r="29" spans="1:12" ht="17.399999999999999" x14ac:dyDescent="0.55000000000000004">
      <c r="A29" s="111"/>
      <c r="B29" s="111"/>
      <c r="C29" s="111"/>
      <c r="D29" s="111"/>
      <c r="E29" s="111"/>
      <c r="F29" s="111"/>
      <c r="G29" s="114"/>
      <c r="H29" s="114"/>
      <c r="I29" s="114"/>
      <c r="J29" s="114"/>
      <c r="K29" s="110"/>
      <c r="L29" s="110"/>
    </row>
    <row r="30" spans="1:12" ht="17.399999999999999" x14ac:dyDescent="0.55000000000000004">
      <c r="A30" s="111"/>
      <c r="B30" s="111"/>
      <c r="C30" s="111"/>
      <c r="D30" s="111"/>
      <c r="E30" s="111"/>
      <c r="F30" s="111"/>
      <c r="G30" s="114"/>
      <c r="H30" s="114"/>
      <c r="I30" s="114"/>
      <c r="J30" s="114"/>
      <c r="K30" s="110"/>
      <c r="L30" s="110"/>
    </row>
    <row r="31" spans="1:12" ht="17.399999999999999" x14ac:dyDescent="0.55000000000000004">
      <c r="A31" s="111"/>
      <c r="B31" s="111"/>
      <c r="C31" s="111"/>
      <c r="D31" s="111"/>
      <c r="E31" s="111"/>
      <c r="F31" s="111"/>
      <c r="G31" s="114"/>
      <c r="H31" s="114"/>
      <c r="I31" s="114"/>
      <c r="J31" s="114"/>
      <c r="K31" s="110"/>
      <c r="L31" s="110"/>
    </row>
    <row r="32" spans="1:12" ht="17.399999999999999" x14ac:dyDescent="0.55000000000000004">
      <c r="A32" s="111"/>
      <c r="B32" s="111"/>
      <c r="C32" s="111"/>
      <c r="D32" s="111"/>
      <c r="E32" s="111"/>
      <c r="F32" s="111"/>
      <c r="G32" s="114"/>
      <c r="H32" s="114"/>
      <c r="I32" s="114"/>
      <c r="J32" s="114"/>
      <c r="K32" s="110"/>
      <c r="L32" s="110"/>
    </row>
    <row r="33" spans="1:12" ht="36" customHeight="1" x14ac:dyDescent="0.55000000000000004">
      <c r="A33" s="120"/>
      <c r="B33" s="120"/>
      <c r="C33" s="120"/>
      <c r="D33" s="120"/>
      <c r="E33" s="120"/>
      <c r="F33" s="264" t="s">
        <v>895</v>
      </c>
      <c r="G33" s="265"/>
      <c r="H33" s="265"/>
      <c r="I33" s="265"/>
      <c r="J33" s="265"/>
      <c r="K33" s="265"/>
      <c r="L33" s="265"/>
    </row>
    <row r="34" spans="1:12" ht="17.399999999999999" x14ac:dyDescent="0.55000000000000004">
      <c r="A34" s="109"/>
      <c r="B34" s="109"/>
      <c r="C34" s="109"/>
      <c r="D34" s="109"/>
      <c r="E34" s="109"/>
      <c r="F34" s="109"/>
      <c r="G34" s="109"/>
      <c r="H34" s="109"/>
      <c r="I34" s="109"/>
      <c r="J34" s="109"/>
      <c r="K34" s="110"/>
      <c r="L34" s="110"/>
    </row>
    <row r="35" spans="1:12" ht="17.399999999999999" x14ac:dyDescent="0.55000000000000004">
      <c r="A35" s="109"/>
      <c r="B35" s="109"/>
      <c r="C35" s="109"/>
      <c r="D35" s="109"/>
      <c r="E35" s="109"/>
      <c r="F35" s="109"/>
      <c r="G35" s="109"/>
      <c r="H35" s="109"/>
      <c r="I35" s="109"/>
      <c r="J35" s="109"/>
      <c r="K35" s="110"/>
      <c r="L35" s="110"/>
    </row>
    <row r="36" spans="1:12" x14ac:dyDescent="0.3">
      <c r="A36" s="110"/>
      <c r="B36" s="110"/>
      <c r="C36" s="110"/>
      <c r="D36" s="110"/>
      <c r="E36" s="110"/>
      <c r="F36" s="110"/>
      <c r="G36" s="110"/>
      <c r="H36" s="110"/>
      <c r="I36" s="110"/>
      <c r="J36" s="110"/>
      <c r="K36" s="110"/>
      <c r="L36" s="110"/>
    </row>
    <row r="39" spans="1:12" ht="17.399999999999999" x14ac:dyDescent="0.55000000000000004">
      <c r="B39" s="256" t="s">
        <v>876</v>
      </c>
      <c r="C39" s="256"/>
      <c r="D39" s="257"/>
      <c r="E39" s="257"/>
    </row>
    <row r="40" spans="1:12" ht="17.399999999999999" x14ac:dyDescent="0.55000000000000004">
      <c r="B40" s="257" t="str">
        <f>'گزارش خودی طبی'!B7</f>
        <v>تحلیل نمرات نهایی گزارش ارزیابی خودی</v>
      </c>
      <c r="C40" s="257"/>
      <c r="D40" s="257"/>
      <c r="E40" s="257"/>
      <c r="F40" s="258" t="s">
        <v>945</v>
      </c>
      <c r="G40" s="258"/>
      <c r="H40" s="258"/>
      <c r="I40" s="258"/>
      <c r="J40" s="258"/>
      <c r="K40" s="258"/>
      <c r="L40" s="227">
        <v>2</v>
      </c>
    </row>
    <row r="41" spans="1:12" ht="17.399999999999999" x14ac:dyDescent="0.55000000000000004">
      <c r="B41" s="257" t="str">
        <f>'گزارش خودی طبی'!B33</f>
        <v xml:space="preserve">اطلاعات در مورد تماس با پوهنتون </v>
      </c>
      <c r="C41" s="257"/>
      <c r="D41" s="257"/>
      <c r="E41" s="257"/>
      <c r="F41" s="258" t="s">
        <v>945</v>
      </c>
      <c r="G41" s="258"/>
      <c r="H41" s="258"/>
      <c r="I41" s="258"/>
      <c r="J41" s="258"/>
      <c r="K41" s="258"/>
      <c r="L41" s="227"/>
    </row>
    <row r="42" spans="1:12" ht="17.399999999999999" x14ac:dyDescent="0.55000000000000004">
      <c r="B42" s="257" t="str">
        <f>'گزارش خودی طبی'!B41</f>
        <v xml:space="preserve">تماس ابتدائی با پوهنتون حین بازنگری مسلکی </v>
      </c>
      <c r="C42" s="257"/>
      <c r="D42" s="257"/>
      <c r="E42" s="257"/>
      <c r="F42" s="258" t="s">
        <v>945</v>
      </c>
      <c r="G42" s="258"/>
      <c r="H42" s="258"/>
      <c r="I42" s="258"/>
      <c r="J42" s="258"/>
      <c r="K42" s="258"/>
      <c r="L42" s="227"/>
    </row>
    <row r="43" spans="1:12" ht="17.399999999999999" x14ac:dyDescent="0.55000000000000004">
      <c r="B43" s="257" t="str">
        <f>'گزارش خودی طبی'!B46</f>
        <v>مقدمه</v>
      </c>
      <c r="C43" s="257"/>
      <c r="D43" s="257"/>
      <c r="E43" s="257"/>
      <c r="F43" s="258" t="s">
        <v>945</v>
      </c>
      <c r="G43" s="258"/>
      <c r="H43" s="258"/>
      <c r="I43" s="258"/>
      <c r="J43" s="258"/>
      <c r="K43" s="258"/>
      <c r="L43" s="227"/>
    </row>
    <row r="44" spans="1:12" ht="17.399999999999999" x14ac:dyDescent="0.55000000000000004">
      <c r="B44" s="257" t="str">
        <f>'گزارش خودی طبی'!B52</f>
        <v>تعریفات</v>
      </c>
      <c r="C44" s="257"/>
      <c r="D44" s="255"/>
      <c r="E44" s="255"/>
      <c r="F44" s="258" t="s">
        <v>945</v>
      </c>
      <c r="G44" s="258"/>
      <c r="H44" s="258"/>
      <c r="I44" s="258"/>
      <c r="J44" s="258"/>
      <c r="K44" s="258"/>
      <c r="L44" s="227"/>
    </row>
    <row r="45" spans="1:12" ht="17.399999999999999" x14ac:dyDescent="0.55000000000000004">
      <c r="B45" s="257" t="str">
        <f>'گزارش خودی طبی'!B61</f>
        <v>نحوه نمره‌دهی چارچوب اعتباردهی به پوهنتون‌های‌که رشته‌های طبی دارند در پروسه بازنگری و ارزیابی خودی</v>
      </c>
      <c r="C45" s="257"/>
      <c r="D45" s="257"/>
      <c r="E45" s="257"/>
      <c r="F45" s="258" t="s">
        <v>945</v>
      </c>
      <c r="G45" s="258"/>
      <c r="H45" s="258"/>
      <c r="I45" s="258"/>
      <c r="J45" s="258"/>
      <c r="K45" s="258"/>
      <c r="L45" s="227"/>
    </row>
    <row r="46" spans="1:12" ht="17.399999999999999" x14ac:dyDescent="0.55000000000000004">
      <c r="B46" s="257" t="str">
        <f>'گزارش خودی طبی'!B107</f>
        <v>بدیل کلمات خارجی در این چارچوب</v>
      </c>
      <c r="C46" s="257"/>
      <c r="D46" s="257"/>
      <c r="E46" s="257"/>
      <c r="F46" s="258" t="s">
        <v>945</v>
      </c>
      <c r="G46" s="258"/>
      <c r="H46" s="258"/>
      <c r="I46" s="258"/>
      <c r="J46" s="258"/>
      <c r="K46" s="258"/>
      <c r="L46" s="227"/>
    </row>
    <row r="47" spans="1:12" ht="17.399999999999999" x14ac:dyDescent="0.55000000000000004">
      <c r="B47" s="257" t="str">
        <f>'گزارش خودی طبی'!B135</f>
        <v>معلومات در مورد سوابق پوهنتون</v>
      </c>
      <c r="C47" s="257"/>
      <c r="D47" s="255"/>
      <c r="E47" s="255"/>
      <c r="F47" s="258" t="s">
        <v>945</v>
      </c>
      <c r="G47" s="258"/>
      <c r="H47" s="258"/>
      <c r="I47" s="258"/>
      <c r="J47" s="258"/>
      <c r="K47" s="258"/>
      <c r="L47" s="227"/>
    </row>
    <row r="48" spans="1:12" ht="17.399999999999999" x14ac:dyDescent="0.55000000000000004">
      <c r="B48" s="257" t="str">
        <f>'گزارش خودی طبی'!B162</f>
        <v>دیدگاه و مأموریت پوهنتون</v>
      </c>
      <c r="C48" s="257"/>
      <c r="D48" s="257"/>
      <c r="E48" s="255"/>
      <c r="F48" s="258" t="s">
        <v>945</v>
      </c>
      <c r="G48" s="258"/>
      <c r="H48" s="258"/>
      <c r="I48" s="258"/>
      <c r="J48" s="258"/>
      <c r="K48" s="258"/>
      <c r="L48" s="227"/>
    </row>
    <row r="49" spans="2:12" ht="17.399999999999999" x14ac:dyDescent="0.55000000000000004">
      <c r="B49" s="257" t="str">
        <f>'گزارش خودی طبی'!B174</f>
        <v xml:space="preserve">حقایق و ارقام </v>
      </c>
      <c r="C49" s="255"/>
      <c r="D49" s="255"/>
      <c r="E49" s="255"/>
      <c r="F49" s="258" t="s">
        <v>945</v>
      </c>
      <c r="G49" s="258"/>
      <c r="H49" s="258"/>
      <c r="I49" s="258"/>
      <c r="J49" s="258"/>
      <c r="K49" s="258"/>
      <c r="L49" s="227"/>
    </row>
    <row r="50" spans="2:12" ht="17.399999999999999" x14ac:dyDescent="0.55000000000000004">
      <c r="B50" s="257" t="str">
        <f>'گزارش خودی طبی'!B299</f>
        <v>ساختار سازمانی و کمیته‌ها</v>
      </c>
      <c r="C50" s="257"/>
      <c r="D50" s="255"/>
      <c r="E50" s="255"/>
      <c r="F50" s="258" t="s">
        <v>945</v>
      </c>
      <c r="G50" s="258"/>
      <c r="H50" s="258"/>
      <c r="I50" s="258"/>
      <c r="J50" s="258"/>
      <c r="K50" s="258"/>
      <c r="L50" s="227"/>
    </row>
    <row r="51" spans="2:12" ht="17.399999999999999" x14ac:dyDescent="0.55000000000000004">
      <c r="B51" s="257" t="str">
        <f>'گزارش خودی طبی'!B313</f>
        <v xml:space="preserve">معلومات راجع به ارتقای کیفیت </v>
      </c>
      <c r="C51" s="257"/>
      <c r="D51" s="257"/>
      <c r="E51" s="255"/>
      <c r="F51" s="258" t="s">
        <v>945</v>
      </c>
      <c r="G51" s="258"/>
      <c r="H51" s="258"/>
      <c r="I51" s="258"/>
      <c r="J51" s="258"/>
      <c r="K51" s="258"/>
      <c r="L51" s="227"/>
    </row>
    <row r="52" spans="2:12" ht="17.399999999999999" x14ac:dyDescent="0.55000000000000004">
      <c r="B52" s="257" t="str">
        <f>'گزارش خودی طبی'!B364</f>
        <v>مدارک دقیق حمایوی</v>
      </c>
      <c r="C52" s="257"/>
      <c r="D52" s="255"/>
      <c r="E52" s="255"/>
      <c r="F52" s="258" t="s">
        <v>945</v>
      </c>
      <c r="G52" s="258"/>
      <c r="H52" s="258"/>
      <c r="I52" s="258"/>
      <c r="J52" s="258"/>
      <c r="K52" s="258"/>
      <c r="L52" s="227"/>
    </row>
    <row r="53" spans="2:12" ht="17.399999999999999" x14ac:dyDescent="0.55000000000000004">
      <c r="B53" s="257" t="str">
        <f>'گزارش خودی طبی'!H9</f>
        <v>دیدگاه، مأموریت و پلان گذاری استراتیژیک</v>
      </c>
      <c r="C53" s="257"/>
      <c r="D53" s="257"/>
      <c r="E53" s="257"/>
      <c r="F53" s="258" t="s">
        <v>945</v>
      </c>
      <c r="G53" s="258"/>
      <c r="H53" s="258"/>
      <c r="I53" s="258"/>
      <c r="J53" s="258"/>
      <c r="K53" s="258"/>
      <c r="L53" s="227"/>
    </row>
    <row r="54" spans="2:12" ht="17.399999999999999" x14ac:dyDescent="0.55000000000000004">
      <c r="B54" s="257" t="str">
        <f>'گزارش خودی طبی'!H10</f>
        <v>سهم‌ پوهنتون در انکشاف جامعه و تطبیق پالیسی‌های نظام</v>
      </c>
      <c r="C54" s="257"/>
      <c r="D54" s="257"/>
      <c r="E54" s="257"/>
      <c r="F54" s="258" t="s">
        <v>945</v>
      </c>
      <c r="G54" s="258"/>
      <c r="H54" s="258"/>
      <c r="I54" s="258"/>
      <c r="J54" s="258"/>
      <c r="K54" s="258"/>
      <c r="L54" s="227"/>
    </row>
    <row r="55" spans="2:12" ht="17.399999999999999" x14ac:dyDescent="0.55000000000000004">
      <c r="B55" s="257" t="str">
        <f>'گزارش خودی طبی'!H11</f>
        <v>رهبری و اداره</v>
      </c>
      <c r="C55" s="257"/>
      <c r="D55" s="257"/>
      <c r="E55" s="257"/>
      <c r="F55" s="258" t="s">
        <v>945</v>
      </c>
      <c r="G55" s="258"/>
      <c r="H55" s="258"/>
      <c r="I55" s="258"/>
      <c r="J55" s="258"/>
      <c r="K55" s="258"/>
      <c r="L55" s="227"/>
    </row>
    <row r="56" spans="2:12" ht="17.399999999999999" x14ac:dyDescent="0.55000000000000004">
      <c r="B56" s="257" t="str">
        <f>'گزارش خودی طبی'!H12</f>
        <v>منابع مالی و مدیریت آن</v>
      </c>
      <c r="C56" s="257"/>
      <c r="D56" s="257"/>
      <c r="E56" s="257"/>
      <c r="F56" s="258" t="s">
        <v>945</v>
      </c>
      <c r="G56" s="258"/>
      <c r="H56" s="258"/>
      <c r="I56" s="258"/>
      <c r="J56" s="258"/>
      <c r="K56" s="258"/>
      <c r="L56" s="227"/>
    </row>
    <row r="57" spans="2:12" ht="17.399999999999999" x14ac:dyDescent="0.55000000000000004">
      <c r="B57" s="257" t="str">
        <f>'گزارش خودی طبی'!H13</f>
        <v>برنامه‌های علمی</v>
      </c>
      <c r="C57" s="257"/>
      <c r="D57" s="257"/>
      <c r="E57" s="257"/>
      <c r="F57" s="258" t="s">
        <v>945</v>
      </c>
      <c r="G57" s="258"/>
      <c r="H57" s="258"/>
      <c r="I57" s="258"/>
      <c r="J57" s="258"/>
      <c r="K57" s="258"/>
      <c r="L57" s="227"/>
    </row>
    <row r="58" spans="2:12" ht="17.399999999999999" x14ac:dyDescent="0.55000000000000004">
      <c r="B58" s="257" t="str">
        <f>'گزارش خودی طبی'!H14</f>
        <v>تحقیق</v>
      </c>
      <c r="C58" s="257"/>
      <c r="D58" s="257"/>
      <c r="E58" s="257"/>
      <c r="F58" s="258" t="s">
        <v>945</v>
      </c>
      <c r="G58" s="258"/>
      <c r="H58" s="258"/>
      <c r="I58" s="258"/>
      <c r="J58" s="258"/>
      <c r="K58" s="258"/>
      <c r="L58" s="227"/>
    </row>
    <row r="59" spans="2:12" ht="17.399999999999999" x14ac:dyDescent="0.55000000000000004">
      <c r="B59" s="257" t="str">
        <f>'گزارش خودی طبی'!H15</f>
        <v>استادان و کارمندان</v>
      </c>
      <c r="C59" s="257"/>
      <c r="D59" s="257"/>
      <c r="E59" s="257"/>
      <c r="F59" s="258" t="s">
        <v>945</v>
      </c>
      <c r="G59" s="258"/>
      <c r="H59" s="258"/>
      <c r="I59" s="258"/>
      <c r="J59" s="258"/>
      <c r="K59" s="258"/>
      <c r="L59" s="227"/>
    </row>
    <row r="60" spans="2:12" ht="17.399999999999999" x14ac:dyDescent="0.55000000000000004">
      <c r="B60" s="257" t="str">
        <f>'گزارش خودی طبی'!H16</f>
        <v>تجارب محصل</v>
      </c>
      <c r="C60" s="257"/>
      <c r="D60" s="257"/>
      <c r="E60" s="257"/>
      <c r="F60" s="258" t="s">
        <v>945</v>
      </c>
      <c r="G60" s="258"/>
      <c r="H60" s="258"/>
      <c r="I60" s="258"/>
      <c r="J60" s="258"/>
      <c r="K60" s="258"/>
      <c r="L60" s="227"/>
    </row>
    <row r="61" spans="2:12" ht="17.399999999999999" x14ac:dyDescent="0.55000000000000004">
      <c r="B61" s="257" t="str">
        <f>'گزارش خودی طبی'!H17</f>
        <v>بهبود و ارتقای کیفیت</v>
      </c>
      <c r="C61" s="257"/>
      <c r="D61" s="257"/>
      <c r="E61" s="257"/>
      <c r="F61" s="258" t="s">
        <v>945</v>
      </c>
      <c r="G61" s="258"/>
      <c r="H61" s="258"/>
      <c r="I61" s="258"/>
      <c r="J61" s="258"/>
      <c r="K61" s="258"/>
      <c r="L61" s="227"/>
    </row>
    <row r="62" spans="2:12" ht="17.399999999999999" x14ac:dyDescent="0.55000000000000004">
      <c r="B62" s="257" t="str">
        <f>'گزارش خودی طبی'!H18</f>
        <v>کتابخانه و منابع معلوماتی</v>
      </c>
      <c r="C62" s="257"/>
      <c r="D62" s="257"/>
      <c r="E62" s="257"/>
      <c r="F62" s="258" t="s">
        <v>945</v>
      </c>
      <c r="G62" s="258"/>
      <c r="H62" s="258"/>
      <c r="I62" s="258"/>
      <c r="J62" s="258"/>
      <c r="K62" s="258"/>
      <c r="L62" s="227"/>
    </row>
    <row r="63" spans="2:12" ht="17.399999999999999" x14ac:dyDescent="0.55000000000000004">
      <c r="B63" s="257" t="str">
        <f>'گزارش خودی طبی'!H19</f>
        <v>زیربنا، تسهیلات تدریسی و تکنالوژی معلوماتی</v>
      </c>
      <c r="C63" s="257"/>
      <c r="D63" s="257"/>
      <c r="E63" s="257"/>
      <c r="F63" s="258" t="s">
        <v>945</v>
      </c>
      <c r="G63" s="258"/>
      <c r="H63" s="258"/>
      <c r="I63" s="258"/>
      <c r="J63" s="258"/>
      <c r="K63" s="258"/>
      <c r="L63" s="227"/>
    </row>
    <row r="64" spans="2:12" ht="17.399999999999999" x14ac:dyDescent="0.55000000000000004">
      <c r="B64" s="257" t="str">
        <f>'گزارش خودی طبی'!F20</f>
        <v>ضمیمه شماره (1) معیارهای فرعی پوهنځی طب: وضاحت این ضمیمه در بخش تعریفات ذکر شده است.</v>
      </c>
      <c r="C64" s="257"/>
      <c r="D64" s="257"/>
      <c r="E64" s="257"/>
      <c r="F64" s="258" t="s">
        <v>945</v>
      </c>
      <c r="G64" s="258"/>
      <c r="H64" s="258"/>
      <c r="I64" s="258"/>
      <c r="J64" s="258"/>
      <c r="K64" s="258"/>
      <c r="L64" s="227"/>
    </row>
    <row r="65" spans="12:12" x14ac:dyDescent="0.3">
      <c r="L65" s="227"/>
    </row>
    <row r="66" spans="12:12" x14ac:dyDescent="0.3">
      <c r="L66" s="110"/>
    </row>
  </sheetData>
  <sheetProtection password="CA61" sheet="1" objects="1" scenarios="1"/>
  <mergeCells count="34">
    <mergeCell ref="F52:K52"/>
    <mergeCell ref="F62:K62"/>
    <mergeCell ref="F63:K63"/>
    <mergeCell ref="F64:K64"/>
    <mergeCell ref="F54:K54"/>
    <mergeCell ref="F55:K55"/>
    <mergeCell ref="F56:K56"/>
    <mergeCell ref="F57:K57"/>
    <mergeCell ref="F58:K58"/>
    <mergeCell ref="F59:K59"/>
    <mergeCell ref="F60:K60"/>
    <mergeCell ref="F61:K61"/>
    <mergeCell ref="F53:K53"/>
    <mergeCell ref="F40:K40"/>
    <mergeCell ref="F42:K42"/>
    <mergeCell ref="F41:K41"/>
    <mergeCell ref="F33:L33"/>
    <mergeCell ref="F51:K51"/>
    <mergeCell ref="F50:K50"/>
    <mergeCell ref="A13:L13"/>
    <mergeCell ref="A5:L5"/>
    <mergeCell ref="A6:L6"/>
    <mergeCell ref="A7:L7"/>
    <mergeCell ref="A8:L8"/>
    <mergeCell ref="F45:K45"/>
    <mergeCell ref="F46:K46"/>
    <mergeCell ref="F47:K47"/>
    <mergeCell ref="F48:K48"/>
    <mergeCell ref="F49:K49"/>
    <mergeCell ref="A14:L14"/>
    <mergeCell ref="A19:L19"/>
    <mergeCell ref="A20:L20"/>
    <mergeCell ref="F43:K43"/>
    <mergeCell ref="F44:K44"/>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M1501"/>
  <sheetViews>
    <sheetView showGridLines="0" rightToLeft="1" tabSelected="1" topLeftCell="A313" zoomScale="140" zoomScaleNormal="140" zoomScalePageLayoutView="120" workbookViewId="0">
      <selection activeCell="E316" sqref="E316:G316"/>
    </sheetView>
  </sheetViews>
  <sheetFormatPr defaultColWidth="9.109375" defaultRowHeight="12.6" x14ac:dyDescent="0.4"/>
  <cols>
    <col min="1" max="1" width="5.6640625" style="17" customWidth="1"/>
    <col min="2" max="2" width="19.6640625" style="17" customWidth="1"/>
    <col min="3" max="3" width="4.6640625" style="17" customWidth="1"/>
    <col min="4" max="4" width="15.44140625" style="17" customWidth="1"/>
    <col min="5" max="5" width="4.44140625" style="17" customWidth="1"/>
    <col min="6" max="6" width="1" style="17" customWidth="1"/>
    <col min="7" max="7" width="4.5546875" style="17" customWidth="1"/>
    <col min="8" max="8" width="44.44140625" style="17" customWidth="1"/>
    <col min="9" max="9" width="7" style="17" customWidth="1"/>
    <col min="10" max="10" width="6.77734375" style="17" customWidth="1"/>
    <col min="11" max="11" width="1" style="17" customWidth="1"/>
    <col min="12" max="12" width="8.77734375" style="17" customWidth="1"/>
    <col min="13" max="13" width="10.33203125" style="17" customWidth="1"/>
    <col min="14" max="16384" width="9.109375" style="17"/>
  </cols>
  <sheetData>
    <row r="1" spans="1:13" ht="10.199999999999999" customHeight="1" x14ac:dyDescent="0.4">
      <c r="A1" s="6"/>
      <c r="B1" s="6"/>
      <c r="C1" s="17" t="s">
        <v>950</v>
      </c>
      <c r="D1" s="6"/>
      <c r="E1" s="6"/>
      <c r="F1" s="6"/>
      <c r="G1" s="6"/>
      <c r="H1" s="6"/>
      <c r="I1" s="6"/>
      <c r="J1" s="17" t="s">
        <v>948</v>
      </c>
      <c r="K1" s="6"/>
      <c r="L1" s="6"/>
      <c r="M1" s="6"/>
    </row>
    <row r="2" spans="1:13" ht="12" customHeight="1" x14ac:dyDescent="0.4">
      <c r="A2" s="356" t="s">
        <v>81</v>
      </c>
      <c r="B2" s="356"/>
      <c r="C2" s="356"/>
      <c r="D2" s="356"/>
      <c r="E2" s="356"/>
      <c r="F2" s="356"/>
      <c r="G2" s="356"/>
      <c r="H2" s="356"/>
      <c r="I2" s="356"/>
      <c r="J2" s="356"/>
      <c r="K2" s="356"/>
      <c r="L2" s="356"/>
      <c r="M2" s="356"/>
    </row>
    <row r="3" spans="1:13" ht="10.199999999999999" customHeight="1" x14ac:dyDescent="0.4">
      <c r="A3" s="356" t="s">
        <v>837</v>
      </c>
      <c r="B3" s="356"/>
      <c r="C3" s="356"/>
      <c r="D3" s="356"/>
      <c r="E3" s="356"/>
      <c r="F3" s="356"/>
      <c r="G3" s="356"/>
      <c r="H3" s="356"/>
      <c r="I3" s="356"/>
      <c r="J3" s="356"/>
      <c r="K3" s="356"/>
      <c r="L3" s="356"/>
      <c r="M3" s="356"/>
    </row>
    <row r="4" spans="1:13" x14ac:dyDescent="0.4">
      <c r="A4" s="356" t="s">
        <v>82</v>
      </c>
      <c r="B4" s="356"/>
      <c r="C4" s="356"/>
      <c r="D4" s="356"/>
      <c r="E4" s="356"/>
      <c r="F4" s="356"/>
      <c r="G4" s="356"/>
      <c r="H4" s="356"/>
      <c r="I4" s="356"/>
      <c r="J4" s="356"/>
      <c r="K4" s="356"/>
      <c r="L4" s="356"/>
      <c r="M4" s="356"/>
    </row>
    <row r="5" spans="1:13" x14ac:dyDescent="0.4">
      <c r="A5" s="356" t="s">
        <v>1058</v>
      </c>
      <c r="B5" s="356"/>
      <c r="C5" s="356"/>
      <c r="D5" s="356"/>
      <c r="E5" s="356"/>
      <c r="F5" s="356"/>
      <c r="G5" s="356"/>
      <c r="H5" s="356"/>
      <c r="I5" s="356"/>
      <c r="J5" s="356"/>
      <c r="K5" s="356"/>
      <c r="L5" s="356"/>
      <c r="M5" s="356"/>
    </row>
    <row r="6" spans="1:13" ht="17.399999999999999" customHeight="1" x14ac:dyDescent="0.55000000000000004">
      <c r="A6" s="323" t="str">
        <f>'پشتی خودی طبی'!A13</f>
        <v>اسم پوهنتون درج گردد</v>
      </c>
      <c r="B6" s="323"/>
      <c r="C6" s="323"/>
      <c r="D6" s="323"/>
      <c r="E6" s="323"/>
      <c r="F6" s="102"/>
      <c r="G6" s="516" t="str">
        <f>'پشتی خودی طبی'!A14</f>
        <v>موقعیت دقیق پوهنتون درج گردد</v>
      </c>
      <c r="H6" s="516"/>
      <c r="I6" s="517" t="str">
        <f>'پشتی خودی طبی'!C26</f>
        <v xml:space="preserve">تاریخ ارزیابی: </v>
      </c>
      <c r="J6" s="517"/>
      <c r="K6" s="106"/>
      <c r="L6" s="107" t="str">
        <f>'پشتی خودی طبی'!D26</f>
        <v>1400/11/11</v>
      </c>
      <c r="M6" s="159" t="str">
        <f>'پشتی خودی طبی'!F26</f>
        <v>1400/11/12</v>
      </c>
    </row>
    <row r="7" spans="1:13" ht="16.8" thickBot="1" x14ac:dyDescent="0.45">
      <c r="A7" s="159">
        <v>1</v>
      </c>
      <c r="B7" s="102" t="s">
        <v>918</v>
      </c>
      <c r="C7" s="102"/>
      <c r="D7" s="102"/>
      <c r="E7" s="102"/>
      <c r="F7" s="102"/>
      <c r="G7" s="102"/>
      <c r="H7" s="102"/>
      <c r="I7" s="102"/>
      <c r="J7" s="102"/>
      <c r="K7" s="102"/>
      <c r="L7" s="102"/>
      <c r="M7" s="102"/>
    </row>
    <row r="8" spans="1:13" ht="29.4" customHeight="1" x14ac:dyDescent="0.4">
      <c r="A8" s="159"/>
      <c r="B8" s="102"/>
      <c r="C8" s="250"/>
      <c r="D8" s="251"/>
      <c r="E8" s="250"/>
      <c r="F8" s="519" t="s">
        <v>6</v>
      </c>
      <c r="G8" s="284"/>
      <c r="H8" s="236" t="s">
        <v>68</v>
      </c>
      <c r="I8" s="234" t="s">
        <v>786</v>
      </c>
      <c r="J8" s="342" t="s">
        <v>785</v>
      </c>
      <c r="K8" s="342"/>
      <c r="L8" s="234" t="s">
        <v>880</v>
      </c>
      <c r="M8" s="235" t="s">
        <v>881</v>
      </c>
    </row>
    <row r="9" spans="1:13" ht="15.75" customHeight="1" x14ac:dyDescent="0.4">
      <c r="A9" s="159"/>
      <c r="B9" s="229" t="str">
        <f>IF(AND(L9&gt;=50%,L9&lt;=100%),"کسب مرحله اول اعتباردهی",IF(AND(L9&gt;=0%,L9&lt;50%),"عدم کسب مرحله اول اعتباردهی"))</f>
        <v>عدم کسب مرحله اول اعتباردهی</v>
      </c>
      <c r="C9" s="230" t="str">
        <f>IF(AND(L9&gt;=60%,L9&lt;=100%),"کسب مرحله دوم اعتباردهی",IF(AND(L9&gt;=0%,L9&lt;60%),"عدم کسب مرحله دوم اعتباردهی"))</f>
        <v>عدم کسب مرحله دوم اعتباردهی</v>
      </c>
      <c r="D9" s="231" t="str">
        <f>IF(AND(L9&gt;=80%,L9&lt;=100%),"کسب مرحله سوم اعتباردهی",IF(AND(L9&gt;=0%,L9&lt;80%),"عدم کسب مرحله سوم اعتباردهی"))</f>
        <v>عدم کسب مرحله سوم اعتباردهی</v>
      </c>
      <c r="E9" s="134"/>
      <c r="F9" s="518">
        <v>1</v>
      </c>
      <c r="G9" s="453"/>
      <c r="H9" s="237" t="s">
        <v>299</v>
      </c>
      <c r="I9" s="233">
        <v>0.08</v>
      </c>
      <c r="J9" s="500">
        <f>I425</f>
        <v>96</v>
      </c>
      <c r="K9" s="500"/>
      <c r="L9" s="253">
        <f>(M9/J9)*1</f>
        <v>0</v>
      </c>
      <c r="M9" s="245">
        <f>M425</f>
        <v>0</v>
      </c>
    </row>
    <row r="10" spans="1:13" ht="15.75" customHeight="1" x14ac:dyDescent="0.4">
      <c r="A10" s="159"/>
      <c r="B10" s="229" t="str">
        <f>IF(AND(L10&gt;=50%,L10&lt;=100%),"کسب مرحله اول اعتباردهی",IF(AND(L10&gt;=0%,L10&lt;50%),"عدم کسب مرحله اول اعتباردهی"))</f>
        <v>عدم کسب مرحله اول اعتباردهی</v>
      </c>
      <c r="C10" s="230" t="str">
        <f>IF(AND(L10&gt;=60%,L10&lt;=100%),"کسب مرحله دوم اعتباردهی",IF(AND(L10&gt;=0%,L10&lt;60%),"عدم کسب مرحله دوم اعتباردهی"))</f>
        <v>عدم کسب مرحله دوم اعتباردهی</v>
      </c>
      <c r="D10" s="231" t="str">
        <f>IF(AND(L10&gt;=80%,L10&lt;=100%),"کسب مرحله سوم اعتباردهی",IF(AND(L10&gt;=0%,L10&lt;80%),"عدم کسب مرحله سوم اعتباردهی"))</f>
        <v>عدم کسب مرحله سوم اعتباردهی</v>
      </c>
      <c r="E10" s="134"/>
      <c r="F10" s="518">
        <v>2</v>
      </c>
      <c r="G10" s="453"/>
      <c r="H10" s="237" t="s">
        <v>604</v>
      </c>
      <c r="I10" s="238">
        <v>0.08</v>
      </c>
      <c r="J10" s="500">
        <f>I544</f>
        <v>46</v>
      </c>
      <c r="K10" s="500"/>
      <c r="L10" s="253">
        <f t="shared" ref="L10:L20" si="0">(M10/J10)*1</f>
        <v>0</v>
      </c>
      <c r="M10" s="245">
        <f>M544</f>
        <v>0</v>
      </c>
    </row>
    <row r="11" spans="1:13" ht="15.75" customHeight="1" x14ac:dyDescent="0.55000000000000004">
      <c r="A11" s="159"/>
      <c r="B11" s="229" t="str">
        <f>IF(AND(L11&gt;=50%,L11&lt;=100%),"کسب مرحله اول اعتباردهی",IF(AND(L11&gt;=0%,L11&lt;50%),"عدم کسب مرحله اول اعتباردهی"))</f>
        <v>عدم کسب مرحله اول اعتباردهی</v>
      </c>
      <c r="C11" s="230" t="str">
        <f>IF(AND(L11&gt;=60%,L11&lt;=100%),"کسب مرحله دوم اعتباردهی",IF(AND(L11&gt;=0%,L11&lt;60%),"عدم کسب مرحله دوم اعتباردهی"))</f>
        <v>عدم کسب مرحله دوم اعتباردهی</v>
      </c>
      <c r="D11" s="231" t="str">
        <f>IF(AND(L11&gt;=80%,L11&lt;=100%),"کسب مرحله سوم اعتباردهی",IF(AND(L11&gt;=0%,L11&lt;80%),"عدم کسب مرحله سوم اعتباردهی"))</f>
        <v>عدم کسب مرحله سوم اعتباردهی</v>
      </c>
      <c r="E11" s="134"/>
      <c r="F11" s="518">
        <v>3</v>
      </c>
      <c r="G11" s="453"/>
      <c r="H11" s="239" t="s">
        <v>236</v>
      </c>
      <c r="I11" s="233">
        <v>7.0000000000000007E-2</v>
      </c>
      <c r="J11" s="500">
        <f>I589</f>
        <v>48</v>
      </c>
      <c r="K11" s="500"/>
      <c r="L11" s="253">
        <f t="shared" si="0"/>
        <v>0</v>
      </c>
      <c r="M11" s="245">
        <f>M589</f>
        <v>0</v>
      </c>
    </row>
    <row r="12" spans="1:13" ht="15.75" customHeight="1" x14ac:dyDescent="0.55000000000000004">
      <c r="A12" s="159"/>
      <c r="B12" s="229" t="str">
        <f>IF(AND(L12&gt;=40%,L12&lt;=100%),"کسب مرحله اول اعتباردهی",IF(AND(L12&gt;=0%,L12&lt;40%),"عدم کسب مرحله اول اعتباردهی"))</f>
        <v>عدم کسب مرحله اول اعتباردهی</v>
      </c>
      <c r="C12" s="230" t="str">
        <f>IF(AND(L12&gt;=50%,L12&lt;=100%),"کسب مرحله دوم اعتباردهی",IF(AND(L12&gt;=0%,L12&lt;50%),"عدم کسب مرحله دوم اعتباردهی"))</f>
        <v>عدم کسب مرحله دوم اعتباردهی</v>
      </c>
      <c r="D12" s="231" t="str">
        <f>IF(AND(L12&gt;=70%,L12&lt;=100%),"کسب مرحله سوم اعتباردهی",IF(AND(L12&gt;=0%,L12&lt;70%),"عدم کسب مرحله سوم اعتباردهی"))</f>
        <v>عدم کسب مرحله سوم اعتباردهی</v>
      </c>
      <c r="E12" s="134"/>
      <c r="F12" s="518">
        <v>4</v>
      </c>
      <c r="G12" s="453"/>
      <c r="H12" s="239" t="s">
        <v>231</v>
      </c>
      <c r="I12" s="233">
        <v>0.08</v>
      </c>
      <c r="J12" s="500">
        <f>I658</f>
        <v>47</v>
      </c>
      <c r="K12" s="500"/>
      <c r="L12" s="253">
        <f t="shared" si="0"/>
        <v>0</v>
      </c>
      <c r="M12" s="245">
        <f>M658</f>
        <v>0</v>
      </c>
    </row>
    <row r="13" spans="1:13" ht="15.75" customHeight="1" x14ac:dyDescent="0.55000000000000004">
      <c r="A13" s="159"/>
      <c r="B13" s="229" t="str">
        <f>IF(AND(L13&gt;=40%,L13&lt;=100%),"کسب مرحله اول اعتباردهی",IF(AND(L13&gt;=0%,L13&lt;40%),"عدم کسب مرحله اول اعتباردهی"))</f>
        <v>عدم کسب مرحله اول اعتباردهی</v>
      </c>
      <c r="C13" s="230" t="str">
        <f>IF(AND(L13&gt;=50%,L13&lt;=100%),"کسب مرحله دوم اعتباردهی",IF(AND(L13&gt;=0%,L13&lt;50%),"عدم کسب مرحله دوم اعتباردهی"))</f>
        <v>عدم کسب مرحله دوم اعتباردهی</v>
      </c>
      <c r="D13" s="231" t="str">
        <f>IF(AND(L13&gt;=80%,L13&lt;=100%),"کسب مرحله سوم اعتباردهی",IF(AND(L13&gt;=0%,L13&lt;80%),"عدم کسب مرحله سوم اعتباردهی"))</f>
        <v>عدم کسب مرحله سوم اعتباردهی</v>
      </c>
      <c r="E13" s="134"/>
      <c r="F13" s="518">
        <v>5</v>
      </c>
      <c r="G13" s="453"/>
      <c r="H13" s="239" t="s">
        <v>344</v>
      </c>
      <c r="I13" s="233">
        <v>0.14000000000000001</v>
      </c>
      <c r="J13" s="500">
        <f>I713</f>
        <v>105</v>
      </c>
      <c r="K13" s="500"/>
      <c r="L13" s="253">
        <f t="shared" si="0"/>
        <v>0</v>
      </c>
      <c r="M13" s="245">
        <f>M713</f>
        <v>0</v>
      </c>
    </row>
    <row r="14" spans="1:13" ht="15.75" customHeight="1" x14ac:dyDescent="0.55000000000000004">
      <c r="A14" s="159"/>
      <c r="B14" s="229" t="str">
        <f>IF(AND(L14&gt;=30%,L14&lt;=100%),"کسب مرحله اول اعتباردهی",IF(AND(L14&gt;=0%,L14&lt;30%),"عدم کسب مرحله اول اعتباردهی"))</f>
        <v>عدم کسب مرحله اول اعتباردهی</v>
      </c>
      <c r="C14" s="230" t="str">
        <f>IF(AND(L14&gt;=50%,L14&lt;=100%),"کسب مرحله دوم اعتباردهی",IF(AND(L14&gt;=0%,L14&lt;50%),"عدم کسب مرحله دوم اعتباردهی"))</f>
        <v>عدم کسب مرحله دوم اعتباردهی</v>
      </c>
      <c r="D14" s="231" t="str">
        <f>IF(AND(L14&gt;=70%,L14&lt;=100%),"کسب مرحله سوم اعتباردهی",IF(AND(L14&gt;=0%,L14&lt;70%),"عدم کسب مرحله سوم اعتباردهی"))</f>
        <v>عدم کسب مرحله سوم اعتباردهی</v>
      </c>
      <c r="E14" s="134"/>
      <c r="F14" s="518">
        <v>6</v>
      </c>
      <c r="G14" s="453"/>
      <c r="H14" s="239" t="s">
        <v>232</v>
      </c>
      <c r="I14" s="233">
        <v>0.1</v>
      </c>
      <c r="J14" s="500">
        <f>I822</f>
        <v>96</v>
      </c>
      <c r="K14" s="500"/>
      <c r="L14" s="253">
        <f t="shared" si="0"/>
        <v>0</v>
      </c>
      <c r="M14" s="245">
        <f>M822</f>
        <v>0</v>
      </c>
    </row>
    <row r="15" spans="1:13" ht="15.75" customHeight="1" x14ac:dyDescent="0.55000000000000004">
      <c r="A15" s="159"/>
      <c r="B15" s="229" t="str">
        <f>IF(AND(L15&gt;=50%,L15&lt;=100%),"کسب مرحله اول اعتباردهی",IF(AND(L15&gt;=0%,L15&lt;50%),"عدم کسب مرحله اول اعتباردهی"))</f>
        <v>عدم کسب مرحله اول اعتباردهی</v>
      </c>
      <c r="C15" s="230" t="str">
        <f>IF(AND(L15&gt;=60%,L15&lt;=100%),"کسب مرحله دوم اعتباردهی",IF(AND(L15&gt;=0%,L15&lt;60%),"عدم کسب مرحله دوم اعتباردهی"))</f>
        <v>عدم کسب مرحله دوم اعتباردهی</v>
      </c>
      <c r="D15" s="231" t="str">
        <f>IF(AND(L15&gt;=80%,L15&lt;=100%),"کسب مرحله سوم اعتباردهی",IF(AND(L15&gt;=0%,L15&lt;80%),"عدم کسب مرحله سوم اعتباردهی"))</f>
        <v>عدم کسب مرحله سوم اعتباردهی</v>
      </c>
      <c r="E15" s="134"/>
      <c r="F15" s="518">
        <v>7</v>
      </c>
      <c r="G15" s="453"/>
      <c r="H15" s="239" t="s">
        <v>783</v>
      </c>
      <c r="I15" s="233">
        <v>0.09</v>
      </c>
      <c r="J15" s="500">
        <f>I903</f>
        <v>90</v>
      </c>
      <c r="K15" s="500"/>
      <c r="L15" s="253">
        <f t="shared" si="0"/>
        <v>0</v>
      </c>
      <c r="M15" s="245">
        <f>M903</f>
        <v>0</v>
      </c>
    </row>
    <row r="16" spans="1:13" ht="15.75" customHeight="1" x14ac:dyDescent="0.55000000000000004">
      <c r="A16" s="159"/>
      <c r="B16" s="229" t="str">
        <f>IF(AND(L16&gt;=40%,L16&lt;=100%),"کسب مرحله اول اعتباردهی",IF(AND(L16&gt;=0%,L16&lt;40%),"عدم کسب مرحله اول اعتباردهی"))</f>
        <v>عدم کسب مرحله اول اعتباردهی</v>
      </c>
      <c r="C16" s="230" t="str">
        <f>IF(AND(L16&gt;=50%,L16&lt;=100%),"کسب مرحله دوم اعتباردهی",IF(AND(L16&gt;=0%,L16&lt;50%),"عدم کسب مرحله دوم اعتباردهی"))</f>
        <v>عدم کسب مرحله دوم اعتباردهی</v>
      </c>
      <c r="D16" s="231" t="str">
        <f>IF(AND(L16&gt;=80%,L16&lt;=100%),"کسب مرحله سوم اعتباردهی",IF(AND(L16&gt;=0%,L16&lt;80%),"عدم کسب مرحله سوم اعتباردهی"))</f>
        <v>عدم کسب مرحله سوم اعتباردهی</v>
      </c>
      <c r="E16" s="134"/>
      <c r="F16" s="518">
        <v>8</v>
      </c>
      <c r="G16" s="453"/>
      <c r="H16" s="239" t="s">
        <v>237</v>
      </c>
      <c r="I16" s="233">
        <v>0.08</v>
      </c>
      <c r="J16" s="500">
        <f>I1018</f>
        <v>91</v>
      </c>
      <c r="K16" s="500"/>
      <c r="L16" s="253">
        <f t="shared" si="0"/>
        <v>0</v>
      </c>
      <c r="M16" s="245">
        <f>M1018</f>
        <v>0</v>
      </c>
    </row>
    <row r="17" spans="1:13" ht="15.75" customHeight="1" x14ac:dyDescent="0.55000000000000004">
      <c r="A17" s="159"/>
      <c r="B17" s="229" t="str">
        <f>IF(AND(L17&gt;=50%,L17&lt;=100%),"کسب مرحله اول اعتباردهی",IF(AND(L17&gt;=0%,L17&lt;50%),"عدم کسب مرحله اول اعتباردهی"))</f>
        <v>عدم کسب مرحله اول اعتباردهی</v>
      </c>
      <c r="C17" s="230" t="str">
        <f>IF(AND(L17&gt;=60%,L17&lt;=100%),"کسب مرحله دوم اعتباردهی",IF(AND(L17&gt;=0%,L17&lt;60%),"عدم کسب مرحله دوم اعتباردهی"))</f>
        <v>عدم کسب مرحله دوم اعتباردهی</v>
      </c>
      <c r="D17" s="231" t="str">
        <f>IF(AND(L17&gt;=90%,L17&lt;=100%),"کسب مرحله سوم اعتباردهی",IF(AND(L17&gt;=0%,L17&lt;90%),"عدم کسب مرحله سوم اعتباردهی"))</f>
        <v>عدم کسب مرحله سوم اعتباردهی</v>
      </c>
      <c r="E17" s="134"/>
      <c r="F17" s="518">
        <v>9</v>
      </c>
      <c r="G17" s="453"/>
      <c r="H17" s="239" t="s">
        <v>238</v>
      </c>
      <c r="I17" s="233">
        <v>0.04</v>
      </c>
      <c r="J17" s="500">
        <f>I1111</f>
        <v>42</v>
      </c>
      <c r="K17" s="500"/>
      <c r="L17" s="253">
        <f t="shared" si="0"/>
        <v>0</v>
      </c>
      <c r="M17" s="245">
        <f>M1111</f>
        <v>0</v>
      </c>
    </row>
    <row r="18" spans="1:13" ht="15.75" customHeight="1" x14ac:dyDescent="0.55000000000000004">
      <c r="A18" s="159"/>
      <c r="B18" s="229" t="str">
        <f>IF(AND(L18&gt;=40%,L18&lt;=100%),"کسب مرحله اول اعتباردهی",IF(AND(L18&gt;=0%,L18&lt;40%),"عدم کسب مرحله اول اعتباردهی"))</f>
        <v>عدم کسب مرحله اول اعتباردهی</v>
      </c>
      <c r="C18" s="230" t="str">
        <f>IF(AND(L18&gt;=50%,L18&lt;=100%),"کسب مرحله دوم اعتباردهی",IF(AND(L18&gt;=0%,L18&lt;50%),"عدم کسب مرحله دوم اعتباردهی"))</f>
        <v>عدم کسب مرحله دوم اعتباردهی</v>
      </c>
      <c r="D18" s="231" t="str">
        <f>IF(AND(L18&gt;=80%,L18&lt;=100%),"کسب مرحله سوم اعتباردهی",IF(AND(L18&gt;=0%,L18&lt;80%),"عدم کسب مرحله سوم اعتباردهی"))</f>
        <v>عدم کسب مرحله سوم اعتباردهی</v>
      </c>
      <c r="E18" s="134"/>
      <c r="F18" s="518">
        <v>10</v>
      </c>
      <c r="G18" s="453"/>
      <c r="H18" s="239" t="s">
        <v>233</v>
      </c>
      <c r="I18" s="233">
        <v>0.09</v>
      </c>
      <c r="J18" s="500">
        <f>I1160</f>
        <v>57</v>
      </c>
      <c r="K18" s="500"/>
      <c r="L18" s="253">
        <f t="shared" si="0"/>
        <v>0</v>
      </c>
      <c r="M18" s="245">
        <f>M1160</f>
        <v>0</v>
      </c>
    </row>
    <row r="19" spans="1:13" ht="15.75" customHeight="1" x14ac:dyDescent="0.55000000000000004">
      <c r="A19" s="159"/>
      <c r="B19" s="229" t="str">
        <f>IF(AND(L19&gt;=35%,L19&lt;=100%),"کسب مرحله اول اعتباردهی",IF(AND(L19&gt;=0%,L19&lt;35%),"عدم کسب مرحله اول اعتباردهی"))</f>
        <v>عدم کسب مرحله اول اعتباردهی</v>
      </c>
      <c r="C19" s="230" t="str">
        <f>IF(AND(L19&gt;=50%,L19&lt;=100%),"کسب مرحله دوم اعتباردهی",IF(AND(L19&gt;=0%,L19&lt;50%),"عدم کسب مرحله دوم اعتباردهی"))</f>
        <v>عدم کسب مرحله دوم اعتباردهی</v>
      </c>
      <c r="D19" s="231" t="str">
        <f>IF(AND(L19&gt;=80%,L19&lt;=100%),"کسب مرحله سوم اعتباردهی",IF(AND(L19&gt;=0%,L19&lt;80%),"عدم کسب مرحله سوم اعتباردهی"))</f>
        <v>عدم کسب مرحله سوم اعتباردهی</v>
      </c>
      <c r="E19" s="134"/>
      <c r="F19" s="518">
        <v>11</v>
      </c>
      <c r="G19" s="453"/>
      <c r="H19" s="239" t="s">
        <v>239</v>
      </c>
      <c r="I19" s="233">
        <v>0.15</v>
      </c>
      <c r="J19" s="500">
        <f>I1213</f>
        <v>156</v>
      </c>
      <c r="K19" s="500"/>
      <c r="L19" s="253">
        <f t="shared" si="0"/>
        <v>0</v>
      </c>
      <c r="M19" s="245">
        <f>M1213</f>
        <v>0</v>
      </c>
    </row>
    <row r="20" spans="1:13" ht="15.75" customHeight="1" x14ac:dyDescent="0.4">
      <c r="A20" s="159"/>
      <c r="B20" s="229" t="str">
        <f>IF(AND(L20&gt;=40%,L20&lt;=100%),"کسب مرحله اول اعتباردهی",IF(AND(L20&gt;=0%,L20&lt;40%),"عدم کسب مرحله اول اعتباردهی"))</f>
        <v>عدم کسب مرحله اول اعتباردهی</v>
      </c>
      <c r="C20" s="230" t="str">
        <f>IF(AND(L20&gt;=60%,L20&lt;=100%),"کسب مرحله دوم اعتباردهی",IF(AND(L20&gt;=0%,L20&lt;60%),"عدم کسب مرحله دوم اعتباردهی"))</f>
        <v>عدم کسب مرحله دوم اعتباردهی</v>
      </c>
      <c r="D20" s="231" t="str">
        <f>IF(AND(L20&gt;=80%,L20&lt;=100%),"کسب مرحله سوم اعتباردهی",IF(AND(L20&gt;=0%,L20&lt;80%),"عدم کسب مرحله سوم اعتباردهی"))</f>
        <v>عدم کسب مرحله سوم اعتباردهی</v>
      </c>
      <c r="E20" s="134"/>
      <c r="F20" s="485" t="s">
        <v>1071</v>
      </c>
      <c r="G20" s="486"/>
      <c r="H20" s="487"/>
      <c r="I20" s="233">
        <v>0.15</v>
      </c>
      <c r="J20" s="500">
        <f>I1292</f>
        <v>242</v>
      </c>
      <c r="K20" s="500"/>
      <c r="L20" s="253">
        <f t="shared" si="0"/>
        <v>0</v>
      </c>
      <c r="M20" s="245">
        <f>M1292</f>
        <v>0</v>
      </c>
    </row>
    <row r="21" spans="1:13" ht="15.75" customHeight="1" x14ac:dyDescent="0.5">
      <c r="A21" s="6"/>
      <c r="B21" s="137"/>
      <c r="C21" s="138"/>
      <c r="D21" s="134"/>
      <c r="E21" s="188"/>
      <c r="F21" s="501" t="s">
        <v>69</v>
      </c>
      <c r="G21" s="502"/>
      <c r="H21" s="502"/>
      <c r="I21" s="503">
        <f>SUM(J9:K20)</f>
        <v>1116</v>
      </c>
      <c r="J21" s="503"/>
      <c r="K21" s="503"/>
      <c r="L21" s="503"/>
      <c r="M21" s="504"/>
    </row>
    <row r="22" spans="1:13" ht="16.8" x14ac:dyDescent="0.5">
      <c r="A22" s="6"/>
      <c r="B22" s="137"/>
      <c r="C22" s="138"/>
      <c r="D22" s="134"/>
      <c r="E22" s="188"/>
      <c r="F22" s="501" t="s">
        <v>784</v>
      </c>
      <c r="G22" s="502"/>
      <c r="H22" s="502"/>
      <c r="I22" s="505">
        <f>I21*1/I21</f>
        <v>1</v>
      </c>
      <c r="J22" s="505"/>
      <c r="K22" s="505"/>
      <c r="L22" s="505"/>
      <c r="M22" s="506"/>
    </row>
    <row r="23" spans="1:13" ht="19.2" x14ac:dyDescent="0.6">
      <c r="A23" s="6"/>
      <c r="B23" s="137"/>
      <c r="C23" s="138"/>
      <c r="D23" s="134"/>
      <c r="E23" s="189"/>
      <c r="F23" s="490" t="s">
        <v>882</v>
      </c>
      <c r="G23" s="491"/>
      <c r="H23" s="491"/>
      <c r="I23" s="492">
        <f>SUM(M9:M20)</f>
        <v>0</v>
      </c>
      <c r="J23" s="492"/>
      <c r="K23" s="492"/>
      <c r="L23" s="492"/>
      <c r="M23" s="493"/>
    </row>
    <row r="24" spans="1:13" ht="19.2" x14ac:dyDescent="0.6">
      <c r="A24" s="6"/>
      <c r="B24" s="137"/>
      <c r="C24" s="138"/>
      <c r="D24" s="134"/>
      <c r="E24" s="10"/>
      <c r="F24" s="490" t="s">
        <v>889</v>
      </c>
      <c r="G24" s="491"/>
      <c r="H24" s="491"/>
      <c r="I24" s="494">
        <f>I23*1/I21</f>
        <v>0</v>
      </c>
      <c r="J24" s="494"/>
      <c r="K24" s="494"/>
      <c r="L24" s="494"/>
      <c r="M24" s="495"/>
    </row>
    <row r="25" spans="1:13" ht="19.8" thickBot="1" x14ac:dyDescent="0.65">
      <c r="A25" s="6"/>
      <c r="B25" s="137"/>
      <c r="C25" s="138"/>
      <c r="D25" s="134"/>
      <c r="E25" s="10"/>
      <c r="F25" s="496" t="s">
        <v>434</v>
      </c>
      <c r="G25" s="497"/>
      <c r="H25" s="497"/>
      <c r="I25" s="498" t="str">
        <f>IF(AND(COUNTIF(B9:B20,"کسب مرحله اول اعتباردهی")=12,I24&gt;=65%,COUNTIF(C9:C20,"کسب مرحله دوم اعتباردهی")=12,I24&gt;=75%,COUNTIF(D9:E20,"کسب مرحله سوم اعتباردهی")=12,I24&gt;=85%), "کسب مرحله سوم اعتباردهی", IF(AND(COUNTIF(B9:B20,"کسب مرحله اول اعتباردهی")=12,I24&gt;=65%,COUNTIF(C9:C20,"کسب مرحله دوم اعتباردهی")=12,I24&gt;=75%), "کسب مرحله دوم اعتباردهی", IF(AND(COUNTIF(D9:E20,"کسب مرحله سوم اعتباردهی")=12,I24&gt;=85%), "کسب مرحله سوم اعتباردهی", IF(AND(COUNTIF(B9:B20,"کسب مرحله اول اعتباردهی")=12,I24&gt;=65%), "کسب مرحله اول اعتباردهی", "عدم کسب اعتباردهی"))))</f>
        <v>عدم کسب اعتباردهی</v>
      </c>
      <c r="J25" s="498"/>
      <c r="K25" s="498"/>
      <c r="L25" s="498"/>
      <c r="M25" s="499"/>
    </row>
    <row r="26" spans="1:13" ht="13.8" customHeight="1" x14ac:dyDescent="0.4">
      <c r="A26" s="160"/>
      <c r="B26" s="489" t="s">
        <v>838</v>
      </c>
      <c r="C26" s="489"/>
      <c r="D26" s="489"/>
      <c r="E26" s="489"/>
      <c r="F26" s="489"/>
      <c r="G26" s="489"/>
      <c r="H26" s="489"/>
      <c r="I26" s="489"/>
      <c r="J26" s="489"/>
      <c r="K26" s="489"/>
      <c r="L26" s="489"/>
      <c r="M26" s="489"/>
    </row>
    <row r="27" spans="1:13" ht="16.2" x14ac:dyDescent="0.4">
      <c r="A27" s="160"/>
      <c r="B27" s="489" t="s">
        <v>839</v>
      </c>
      <c r="C27" s="489"/>
      <c r="D27" s="489"/>
      <c r="E27" s="489"/>
      <c r="F27" s="489"/>
      <c r="G27" s="489"/>
      <c r="H27" s="489"/>
      <c r="I27" s="489"/>
      <c r="J27" s="489"/>
      <c r="K27" s="489"/>
      <c r="L27" s="489"/>
      <c r="M27" s="489"/>
    </row>
    <row r="28" spans="1:13" ht="16.8" x14ac:dyDescent="0.55000000000000004">
      <c r="A28" s="160"/>
      <c r="B28" s="328" t="s">
        <v>808</v>
      </c>
      <c r="C28" s="328"/>
      <c r="D28" s="328"/>
      <c r="E28" s="103"/>
      <c r="F28" s="103"/>
      <c r="G28" s="103"/>
      <c r="H28" s="328" t="s">
        <v>808</v>
      </c>
      <c r="I28" s="328"/>
      <c r="J28" s="104"/>
      <c r="K28" s="104"/>
      <c r="L28" s="104"/>
      <c r="M28" s="104"/>
    </row>
    <row r="29" spans="1:13" ht="16.8" x14ac:dyDescent="0.55000000000000004">
      <c r="A29" s="160"/>
      <c r="B29" s="329" t="s">
        <v>809</v>
      </c>
      <c r="C29" s="329"/>
      <c r="D29" s="329"/>
      <c r="E29" s="103"/>
      <c r="F29" s="103"/>
      <c r="G29" s="103"/>
      <c r="H29" s="329" t="s">
        <v>842</v>
      </c>
      <c r="I29" s="329"/>
      <c r="J29" s="104"/>
      <c r="K29" s="104"/>
      <c r="L29" s="104"/>
      <c r="M29" s="104"/>
    </row>
    <row r="30" spans="1:13" ht="16.8" x14ac:dyDescent="0.55000000000000004">
      <c r="A30" s="160"/>
      <c r="B30" s="329" t="s">
        <v>840</v>
      </c>
      <c r="C30" s="329"/>
      <c r="D30" s="329"/>
      <c r="E30" s="103"/>
      <c r="F30" s="103"/>
      <c r="G30" s="103"/>
      <c r="H30" s="329" t="s">
        <v>843</v>
      </c>
      <c r="I30" s="329"/>
      <c r="J30" s="104"/>
      <c r="K30" s="104"/>
      <c r="L30" s="104"/>
      <c r="M30" s="104"/>
    </row>
    <row r="31" spans="1:13" ht="16.8" x14ac:dyDescent="0.55000000000000004">
      <c r="A31" s="160"/>
      <c r="B31" s="329" t="s">
        <v>841</v>
      </c>
      <c r="C31" s="329"/>
      <c r="D31" s="329"/>
      <c r="E31" s="8"/>
      <c r="F31" s="8"/>
      <c r="G31" s="8"/>
      <c r="H31" s="329" t="s">
        <v>844</v>
      </c>
      <c r="I31" s="329"/>
      <c r="J31" s="202"/>
      <c r="K31" s="202"/>
      <c r="L31" s="202"/>
      <c r="M31" s="202"/>
    </row>
    <row r="32" spans="1:13" ht="16.8" x14ac:dyDescent="0.55000000000000004">
      <c r="A32" s="203"/>
      <c r="B32" s="124"/>
      <c r="C32" s="124"/>
      <c r="D32" s="124"/>
      <c r="E32" s="8"/>
      <c r="F32" s="8"/>
      <c r="G32" s="8"/>
      <c r="H32" s="15"/>
      <c r="I32" s="15"/>
      <c r="J32" s="15"/>
      <c r="K32" s="15"/>
      <c r="L32" s="15"/>
      <c r="M32" s="15"/>
    </row>
    <row r="33" spans="1:13" ht="16.8" thickBot="1" x14ac:dyDescent="0.45">
      <c r="A33" s="205">
        <v>1</v>
      </c>
      <c r="B33" s="199" t="s">
        <v>845</v>
      </c>
      <c r="C33" s="199"/>
      <c r="D33" s="199"/>
      <c r="E33" s="199"/>
      <c r="F33" s="199"/>
      <c r="G33" s="199"/>
      <c r="H33" s="199"/>
      <c r="I33" s="199"/>
      <c r="J33" s="199"/>
      <c r="K33" s="199"/>
      <c r="L33" s="199"/>
      <c r="M33" s="199"/>
    </row>
    <row r="34" spans="1:13" ht="16.2" x14ac:dyDescent="0.4">
      <c r="A34" s="213" t="s">
        <v>6</v>
      </c>
      <c r="B34" s="342" t="s">
        <v>810</v>
      </c>
      <c r="C34" s="342"/>
      <c r="D34" s="342"/>
      <c r="E34" s="343" t="s">
        <v>811</v>
      </c>
      <c r="F34" s="343"/>
      <c r="G34" s="343"/>
      <c r="H34" s="343"/>
      <c r="I34" s="343" t="s">
        <v>812</v>
      </c>
      <c r="J34" s="343"/>
      <c r="K34" s="343"/>
      <c r="L34" s="343"/>
      <c r="M34" s="344"/>
    </row>
    <row r="35" spans="1:13" ht="16.8" x14ac:dyDescent="0.4">
      <c r="A35" s="214">
        <v>1</v>
      </c>
      <c r="B35" s="465" t="s">
        <v>846</v>
      </c>
      <c r="C35" s="465"/>
      <c r="D35" s="465"/>
      <c r="E35" s="507"/>
      <c r="F35" s="507"/>
      <c r="G35" s="507"/>
      <c r="H35" s="507"/>
      <c r="I35" s="507"/>
      <c r="J35" s="507"/>
      <c r="K35" s="507"/>
      <c r="L35" s="507"/>
      <c r="M35" s="508"/>
    </row>
    <row r="36" spans="1:13" ht="16.8" x14ac:dyDescent="0.4">
      <c r="A36" s="215">
        <v>2</v>
      </c>
      <c r="B36" s="488" t="s">
        <v>813</v>
      </c>
      <c r="C36" s="488"/>
      <c r="D36" s="488"/>
      <c r="E36" s="507"/>
      <c r="F36" s="507"/>
      <c r="G36" s="507"/>
      <c r="H36" s="507"/>
      <c r="I36" s="507"/>
      <c r="J36" s="507"/>
      <c r="K36" s="507"/>
      <c r="L36" s="507"/>
      <c r="M36" s="508"/>
    </row>
    <row r="37" spans="1:13" ht="16.8" x14ac:dyDescent="0.4">
      <c r="A37" s="215">
        <v>3</v>
      </c>
      <c r="B37" s="488" t="s">
        <v>847</v>
      </c>
      <c r="C37" s="488"/>
      <c r="D37" s="488"/>
      <c r="E37" s="507"/>
      <c r="F37" s="507"/>
      <c r="G37" s="507"/>
      <c r="H37" s="507"/>
      <c r="I37" s="507"/>
      <c r="J37" s="507"/>
      <c r="K37" s="507"/>
      <c r="L37" s="507"/>
      <c r="M37" s="508"/>
    </row>
    <row r="38" spans="1:13" ht="16.8" x14ac:dyDescent="0.4">
      <c r="A38" s="215">
        <v>4</v>
      </c>
      <c r="B38" s="488" t="s">
        <v>848</v>
      </c>
      <c r="C38" s="488"/>
      <c r="D38" s="488"/>
      <c r="E38" s="507"/>
      <c r="F38" s="507"/>
      <c r="G38" s="507"/>
      <c r="H38" s="507"/>
      <c r="I38" s="507"/>
      <c r="J38" s="507"/>
      <c r="K38" s="507"/>
      <c r="L38" s="507"/>
      <c r="M38" s="508"/>
    </row>
    <row r="39" spans="1:13" ht="17.399999999999999" thickBot="1" x14ac:dyDescent="0.45">
      <c r="A39" s="216">
        <v>5</v>
      </c>
      <c r="B39" s="511" t="s">
        <v>814</v>
      </c>
      <c r="C39" s="511"/>
      <c r="D39" s="511"/>
      <c r="E39" s="512"/>
      <c r="F39" s="512"/>
      <c r="G39" s="512"/>
      <c r="H39" s="512"/>
      <c r="I39" s="512"/>
      <c r="J39" s="512"/>
      <c r="K39" s="512"/>
      <c r="L39" s="512"/>
      <c r="M39" s="513"/>
    </row>
    <row r="40" spans="1:13" ht="16.8" x14ac:dyDescent="0.4">
      <c r="A40" s="203"/>
      <c r="B40" s="124"/>
      <c r="C40" s="124"/>
      <c r="D40" s="124"/>
      <c r="E40" s="105"/>
      <c r="F40" s="105"/>
      <c r="G40" s="105"/>
      <c r="H40" s="105"/>
      <c r="I40" s="105"/>
      <c r="J40" s="105"/>
      <c r="K40" s="105"/>
      <c r="L40" s="105"/>
      <c r="M40" s="105"/>
    </row>
    <row r="41" spans="1:13" ht="16.8" thickBot="1" x14ac:dyDescent="0.45">
      <c r="A41" s="205">
        <v>2</v>
      </c>
      <c r="B41" s="199" t="s">
        <v>1010</v>
      </c>
      <c r="C41" s="199"/>
      <c r="D41" s="199"/>
      <c r="E41" s="199"/>
      <c r="F41" s="199"/>
      <c r="G41" s="199"/>
      <c r="H41" s="199"/>
      <c r="I41" s="199"/>
      <c r="J41" s="199"/>
      <c r="K41" s="199"/>
      <c r="L41" s="199"/>
      <c r="M41" s="199"/>
    </row>
    <row r="42" spans="1:13" ht="16.8" x14ac:dyDescent="0.4">
      <c r="A42" s="514" t="s">
        <v>815</v>
      </c>
      <c r="B42" s="515"/>
      <c r="C42" s="325"/>
      <c r="D42" s="325"/>
      <c r="E42" s="325"/>
      <c r="F42" s="325"/>
      <c r="G42" s="325"/>
      <c r="H42" s="325"/>
      <c r="I42" s="325"/>
      <c r="J42" s="325"/>
      <c r="K42" s="325"/>
      <c r="L42" s="325"/>
      <c r="M42" s="326"/>
    </row>
    <row r="43" spans="1:13" ht="16.8" x14ac:dyDescent="0.4">
      <c r="A43" s="217" t="s">
        <v>812</v>
      </c>
      <c r="B43" s="204"/>
      <c r="C43" s="286"/>
      <c r="D43" s="286"/>
      <c r="E43" s="286"/>
      <c r="F43" s="286"/>
      <c r="G43" s="286"/>
      <c r="H43" s="286"/>
      <c r="I43" s="286"/>
      <c r="J43" s="286"/>
      <c r="K43" s="286"/>
      <c r="L43" s="286"/>
      <c r="M43" s="287"/>
    </row>
    <row r="44" spans="1:13" ht="17.399999999999999" thickBot="1" x14ac:dyDescent="0.45">
      <c r="A44" s="218" t="s">
        <v>816</v>
      </c>
      <c r="B44" s="219"/>
      <c r="C44" s="293"/>
      <c r="D44" s="293"/>
      <c r="E44" s="293"/>
      <c r="F44" s="293"/>
      <c r="G44" s="293"/>
      <c r="H44" s="293"/>
      <c r="I44" s="293"/>
      <c r="J44" s="293"/>
      <c r="K44" s="293"/>
      <c r="L44" s="293"/>
      <c r="M44" s="294"/>
    </row>
    <row r="45" spans="1:13" ht="16.8" x14ac:dyDescent="0.4">
      <c r="A45" s="201"/>
      <c r="B45" s="201"/>
      <c r="C45" s="124"/>
      <c r="D45" s="124"/>
      <c r="E45" s="124"/>
      <c r="F45" s="124"/>
      <c r="G45" s="124"/>
      <c r="H45" s="124"/>
      <c r="I45" s="124"/>
      <c r="J45" s="124"/>
      <c r="K45" s="124"/>
      <c r="L45" s="124"/>
      <c r="M45" s="124"/>
    </row>
    <row r="46" spans="1:13" ht="16.8" x14ac:dyDescent="0.4">
      <c r="A46" s="159">
        <v>3</v>
      </c>
      <c r="B46" s="102" t="s">
        <v>817</v>
      </c>
      <c r="C46" s="201"/>
      <c r="D46" s="201"/>
      <c r="E46" s="201"/>
      <c r="F46" s="201"/>
      <c r="G46" s="201"/>
      <c r="H46" s="201"/>
      <c r="I46" s="201"/>
      <c r="J46" s="201"/>
      <c r="K46" s="201"/>
      <c r="L46" s="201"/>
      <c r="M46" s="201"/>
    </row>
    <row r="47" spans="1:13" ht="16.8" x14ac:dyDescent="0.4">
      <c r="A47" s="327" t="s">
        <v>818</v>
      </c>
      <c r="B47" s="327"/>
      <c r="C47" s="327"/>
      <c r="D47" s="327"/>
      <c r="E47" s="327"/>
      <c r="F47" s="327"/>
      <c r="G47" s="327"/>
      <c r="H47" s="327"/>
      <c r="I47" s="327"/>
      <c r="J47" s="327"/>
      <c r="K47" s="327"/>
      <c r="L47" s="327"/>
      <c r="M47" s="327"/>
    </row>
    <row r="48" spans="1:13" ht="16.2" x14ac:dyDescent="0.4">
      <c r="A48" s="328" t="s">
        <v>808</v>
      </c>
      <c r="B48" s="328"/>
      <c r="C48" s="328"/>
      <c r="D48" s="328"/>
      <c r="E48" s="328"/>
      <c r="F48" s="328"/>
      <c r="G48" s="328"/>
      <c r="H48" s="328"/>
      <c r="I48" s="328"/>
      <c r="J48" s="328"/>
      <c r="K48" s="328"/>
      <c r="L48" s="328"/>
      <c r="M48" s="328"/>
    </row>
    <row r="49" spans="1:13" ht="16.2" x14ac:dyDescent="0.4">
      <c r="A49" s="329" t="s">
        <v>850</v>
      </c>
      <c r="B49" s="329"/>
      <c r="C49" s="329"/>
      <c r="D49" s="329"/>
      <c r="E49" s="329"/>
      <c r="F49" s="329"/>
      <c r="G49" s="329"/>
      <c r="H49" s="329"/>
      <c r="I49" s="329"/>
      <c r="J49" s="329"/>
      <c r="K49" s="329"/>
      <c r="L49" s="329"/>
      <c r="M49" s="329"/>
    </row>
    <row r="50" spans="1:13" ht="16.2" x14ac:dyDescent="0.4">
      <c r="A50" s="329" t="s">
        <v>849</v>
      </c>
      <c r="B50" s="329"/>
      <c r="C50" s="329"/>
      <c r="D50" s="329"/>
      <c r="E50" s="329"/>
      <c r="F50" s="329"/>
      <c r="G50" s="329"/>
      <c r="H50" s="329"/>
      <c r="I50" s="329"/>
      <c r="J50" s="329"/>
      <c r="K50" s="329"/>
      <c r="L50" s="329"/>
      <c r="M50" s="329"/>
    </row>
    <row r="51" spans="1:13" ht="16.8" x14ac:dyDescent="0.4">
      <c r="A51" s="160"/>
      <c r="B51" s="19"/>
      <c r="C51" s="19"/>
      <c r="D51" s="19"/>
      <c r="E51" s="19"/>
      <c r="F51" s="19"/>
      <c r="G51" s="19"/>
      <c r="H51" s="19"/>
      <c r="I51" s="19"/>
      <c r="J51" s="19"/>
      <c r="K51" s="19"/>
      <c r="L51" s="19"/>
      <c r="M51" s="19"/>
    </row>
    <row r="52" spans="1:13" ht="16.95" customHeight="1" x14ac:dyDescent="0.55000000000000004">
      <c r="A52" s="18">
        <v>4</v>
      </c>
      <c r="B52" s="135" t="s">
        <v>888</v>
      </c>
      <c r="C52" s="130"/>
      <c r="D52" s="130"/>
      <c r="E52" s="130"/>
      <c r="F52" s="130"/>
      <c r="G52" s="130"/>
      <c r="H52" s="130"/>
      <c r="I52" s="131"/>
      <c r="J52" s="131"/>
      <c r="K52" s="108"/>
      <c r="L52" s="108"/>
      <c r="M52" s="108"/>
    </row>
    <row r="53" spans="1:13" ht="16.8" x14ac:dyDescent="0.55000000000000004">
      <c r="A53" s="509" t="s">
        <v>885</v>
      </c>
      <c r="B53" s="509"/>
      <c r="C53" s="509"/>
      <c r="D53" s="509"/>
      <c r="E53" s="509"/>
      <c r="F53" s="509"/>
      <c r="G53" s="509"/>
      <c r="H53" s="509"/>
      <c r="I53" s="509"/>
      <c r="J53" s="509"/>
      <c r="K53" s="108"/>
      <c r="L53" s="108"/>
      <c r="M53" s="108"/>
    </row>
    <row r="54" spans="1:13" ht="16.8" x14ac:dyDescent="0.55000000000000004">
      <c r="A54" s="509" t="s">
        <v>886</v>
      </c>
      <c r="B54" s="509"/>
      <c r="C54" s="509"/>
      <c r="D54" s="509"/>
      <c r="E54" s="509"/>
      <c r="F54" s="509"/>
      <c r="G54" s="509"/>
      <c r="H54" s="509"/>
      <c r="I54" s="509"/>
      <c r="J54" s="509"/>
      <c r="K54" s="108"/>
      <c r="L54" s="108"/>
      <c r="M54" s="108"/>
    </row>
    <row r="55" spans="1:13" ht="16.8" x14ac:dyDescent="0.55000000000000004">
      <c r="A55" s="509" t="s">
        <v>607</v>
      </c>
      <c r="B55" s="509"/>
      <c r="C55" s="509"/>
      <c r="D55" s="509"/>
      <c r="E55" s="509"/>
      <c r="F55" s="509"/>
      <c r="G55" s="509"/>
      <c r="H55" s="509"/>
      <c r="I55" s="509"/>
      <c r="J55" s="509"/>
      <c r="K55" s="108"/>
      <c r="L55" s="108"/>
      <c r="M55" s="108"/>
    </row>
    <row r="56" spans="1:13" ht="16.8" x14ac:dyDescent="0.55000000000000004">
      <c r="A56" s="509" t="s">
        <v>896</v>
      </c>
      <c r="B56" s="509"/>
      <c r="C56" s="509"/>
      <c r="D56" s="509"/>
      <c r="E56" s="509"/>
      <c r="F56" s="509"/>
      <c r="G56" s="509"/>
      <c r="H56" s="509"/>
      <c r="I56" s="509"/>
      <c r="J56" s="509"/>
      <c r="K56" s="108"/>
      <c r="L56" s="108"/>
      <c r="M56" s="108"/>
    </row>
    <row r="57" spans="1:13" ht="16.2" x14ac:dyDescent="0.4">
      <c r="A57" s="509" t="s">
        <v>897</v>
      </c>
      <c r="B57" s="509"/>
      <c r="C57" s="509"/>
      <c r="D57" s="509"/>
      <c r="E57" s="509"/>
      <c r="F57" s="509"/>
      <c r="G57" s="509"/>
      <c r="H57" s="509"/>
      <c r="I57" s="509"/>
      <c r="J57" s="509"/>
      <c r="K57" s="509"/>
      <c r="L57" s="509"/>
      <c r="M57" s="509"/>
    </row>
    <row r="58" spans="1:13" ht="16.2" customHeight="1" x14ac:dyDescent="0.4">
      <c r="A58" s="509" t="s">
        <v>898</v>
      </c>
      <c r="B58" s="509"/>
      <c r="C58" s="509"/>
      <c r="D58" s="509"/>
      <c r="E58" s="509"/>
      <c r="F58" s="509"/>
      <c r="G58" s="509"/>
      <c r="H58" s="509"/>
      <c r="I58" s="509"/>
      <c r="J58" s="509"/>
      <c r="K58" s="509"/>
      <c r="L58" s="509"/>
      <c r="M58" s="509"/>
    </row>
    <row r="59" spans="1:13" ht="47.4" customHeight="1" x14ac:dyDescent="0.4">
      <c r="A59" s="509" t="s">
        <v>1070</v>
      </c>
      <c r="B59" s="509"/>
      <c r="C59" s="509"/>
      <c r="D59" s="509"/>
      <c r="E59" s="509"/>
      <c r="F59" s="509"/>
      <c r="G59" s="509"/>
      <c r="H59" s="509"/>
      <c r="I59" s="509"/>
      <c r="J59" s="509"/>
      <c r="K59" s="509"/>
      <c r="L59" s="509"/>
      <c r="M59" s="509"/>
    </row>
    <row r="60" spans="1:13" ht="6" customHeight="1" x14ac:dyDescent="0.4">
      <c r="A60" s="510"/>
      <c r="B60" s="510"/>
      <c r="C60" s="510"/>
      <c r="D60" s="510"/>
      <c r="E60" s="510"/>
      <c r="F60" s="510"/>
      <c r="G60" s="510"/>
      <c r="H60" s="510"/>
      <c r="I60" s="510"/>
      <c r="J60" s="510"/>
      <c r="K60" s="510"/>
      <c r="L60" s="510"/>
      <c r="M60" s="140"/>
    </row>
    <row r="61" spans="1:13" ht="16.8" thickBot="1" x14ac:dyDescent="0.45">
      <c r="A61" s="18">
        <v>5</v>
      </c>
      <c r="B61" s="102" t="s">
        <v>1011</v>
      </c>
      <c r="C61" s="102"/>
      <c r="D61" s="102"/>
      <c r="E61" s="135"/>
      <c r="F61" s="135"/>
      <c r="G61" s="135"/>
      <c r="H61" s="135"/>
      <c r="I61" s="135"/>
      <c r="J61" s="135"/>
      <c r="K61" s="135"/>
      <c r="L61" s="135"/>
      <c r="M61" s="135"/>
    </row>
    <row r="62" spans="1:13" ht="16.2" customHeight="1" x14ac:dyDescent="0.4">
      <c r="A62" s="478" t="s">
        <v>1060</v>
      </c>
      <c r="B62" s="342"/>
      <c r="C62" s="342"/>
      <c r="D62" s="342"/>
      <c r="E62" s="342"/>
      <c r="F62" s="342"/>
      <c r="G62" s="342"/>
      <c r="H62" s="342"/>
      <c r="I62" s="342"/>
      <c r="J62" s="342"/>
      <c r="K62" s="342"/>
      <c r="L62" s="342"/>
      <c r="M62" s="479"/>
    </row>
    <row r="63" spans="1:13" ht="48.6" x14ac:dyDescent="0.4">
      <c r="A63" s="158" t="s">
        <v>6</v>
      </c>
      <c r="B63" s="480" t="s">
        <v>68</v>
      </c>
      <c r="C63" s="480"/>
      <c r="D63" s="480"/>
      <c r="E63" s="480" t="s">
        <v>877</v>
      </c>
      <c r="F63" s="480"/>
      <c r="G63" s="480"/>
      <c r="H63" s="249" t="s">
        <v>879</v>
      </c>
      <c r="I63" s="482" t="s">
        <v>893</v>
      </c>
      <c r="J63" s="520"/>
      <c r="K63" s="480" t="s">
        <v>880</v>
      </c>
      <c r="L63" s="480"/>
      <c r="M63" s="243" t="s">
        <v>1076</v>
      </c>
    </row>
    <row r="64" spans="1:13" ht="16.8" x14ac:dyDescent="0.4">
      <c r="A64" s="190">
        <f t="shared" ref="A64:A75" si="1">F9</f>
        <v>1</v>
      </c>
      <c r="B64" s="465" t="str">
        <f t="shared" ref="B64:B74" si="2">H9</f>
        <v>دیدگاه، مأموریت و پلان گذاری استراتیژیک</v>
      </c>
      <c r="C64" s="465"/>
      <c r="D64" s="465"/>
      <c r="E64" s="466">
        <f t="shared" ref="E64:E75" si="3">I9</f>
        <v>0.08</v>
      </c>
      <c r="F64" s="467"/>
      <c r="G64" s="467"/>
      <c r="H64" s="191">
        <f t="shared" ref="H64:H75" si="4">J9</f>
        <v>96</v>
      </c>
      <c r="I64" s="474">
        <v>0.5</v>
      </c>
      <c r="J64" s="475"/>
      <c r="K64" s="472">
        <f>(M9/J9)*1</f>
        <v>0</v>
      </c>
      <c r="L64" s="472"/>
      <c r="M64" s="244" t="str">
        <f>IF(AND(K64&gt;=0,K64&lt;I64),"عدم کسب",IF(AND(K64&gt;=I64),"+"))</f>
        <v>عدم کسب</v>
      </c>
    </row>
    <row r="65" spans="1:13" ht="16.8" x14ac:dyDescent="0.4">
      <c r="A65" s="190">
        <f t="shared" si="1"/>
        <v>2</v>
      </c>
      <c r="B65" s="465" t="str">
        <f t="shared" si="2"/>
        <v>سهم‌ پوهنتون در انکشاف جامعه و تطبیق پالیسی‌های نظام</v>
      </c>
      <c r="C65" s="465"/>
      <c r="D65" s="465"/>
      <c r="E65" s="466">
        <f t="shared" si="3"/>
        <v>0.08</v>
      </c>
      <c r="F65" s="467"/>
      <c r="G65" s="467"/>
      <c r="H65" s="191">
        <f t="shared" si="4"/>
        <v>46</v>
      </c>
      <c r="I65" s="474">
        <v>0.5</v>
      </c>
      <c r="J65" s="475"/>
      <c r="K65" s="472">
        <f t="shared" ref="K65:K72" si="5">(M10/J10)*1</f>
        <v>0</v>
      </c>
      <c r="L65" s="472"/>
      <c r="M65" s="244" t="str">
        <f t="shared" ref="M65:M75" si="6">IF(AND(K77&gt;=0,K65&lt;I65),"عدم کسب",IF(AND(K65&gt;=I65),"+"))</f>
        <v>عدم کسب</v>
      </c>
    </row>
    <row r="66" spans="1:13" ht="16.8" x14ac:dyDescent="0.4">
      <c r="A66" s="190">
        <f t="shared" si="1"/>
        <v>3</v>
      </c>
      <c r="B66" s="465" t="str">
        <f t="shared" si="2"/>
        <v>رهبری و اداره</v>
      </c>
      <c r="C66" s="465"/>
      <c r="D66" s="465"/>
      <c r="E66" s="466">
        <f t="shared" si="3"/>
        <v>7.0000000000000007E-2</v>
      </c>
      <c r="F66" s="467"/>
      <c r="G66" s="467"/>
      <c r="H66" s="191">
        <f t="shared" si="4"/>
        <v>48</v>
      </c>
      <c r="I66" s="474">
        <v>0.5</v>
      </c>
      <c r="J66" s="475"/>
      <c r="K66" s="472">
        <f t="shared" si="5"/>
        <v>0</v>
      </c>
      <c r="L66" s="472"/>
      <c r="M66" s="244" t="str">
        <f t="shared" si="6"/>
        <v>عدم کسب</v>
      </c>
    </row>
    <row r="67" spans="1:13" ht="16.8" x14ac:dyDescent="0.4">
      <c r="A67" s="190">
        <f t="shared" si="1"/>
        <v>4</v>
      </c>
      <c r="B67" s="465" t="str">
        <f t="shared" si="2"/>
        <v>منابع مالی و مدیریت آن</v>
      </c>
      <c r="C67" s="465"/>
      <c r="D67" s="465"/>
      <c r="E67" s="466">
        <f t="shared" si="3"/>
        <v>0.08</v>
      </c>
      <c r="F67" s="467"/>
      <c r="G67" s="467"/>
      <c r="H67" s="191">
        <f t="shared" si="4"/>
        <v>47</v>
      </c>
      <c r="I67" s="474">
        <v>0.4</v>
      </c>
      <c r="J67" s="475"/>
      <c r="K67" s="472">
        <f t="shared" si="5"/>
        <v>0</v>
      </c>
      <c r="L67" s="472"/>
      <c r="M67" s="244" t="str">
        <f t="shared" si="6"/>
        <v>عدم کسب</v>
      </c>
    </row>
    <row r="68" spans="1:13" ht="16.8" x14ac:dyDescent="0.4">
      <c r="A68" s="190">
        <f t="shared" si="1"/>
        <v>5</v>
      </c>
      <c r="B68" s="465" t="str">
        <f t="shared" si="2"/>
        <v>برنامه‌های علمی</v>
      </c>
      <c r="C68" s="465"/>
      <c r="D68" s="465"/>
      <c r="E68" s="466">
        <f t="shared" si="3"/>
        <v>0.14000000000000001</v>
      </c>
      <c r="F68" s="467"/>
      <c r="G68" s="467"/>
      <c r="H68" s="191">
        <f t="shared" si="4"/>
        <v>105</v>
      </c>
      <c r="I68" s="474">
        <v>0.4</v>
      </c>
      <c r="J68" s="475"/>
      <c r="K68" s="472">
        <f t="shared" si="5"/>
        <v>0</v>
      </c>
      <c r="L68" s="472"/>
      <c r="M68" s="244" t="str">
        <f t="shared" si="6"/>
        <v>عدم کسب</v>
      </c>
    </row>
    <row r="69" spans="1:13" ht="16.8" x14ac:dyDescent="0.4">
      <c r="A69" s="190">
        <f t="shared" si="1"/>
        <v>6</v>
      </c>
      <c r="B69" s="465" t="str">
        <f t="shared" si="2"/>
        <v>تحقیق</v>
      </c>
      <c r="C69" s="465"/>
      <c r="D69" s="465"/>
      <c r="E69" s="466">
        <f t="shared" si="3"/>
        <v>0.1</v>
      </c>
      <c r="F69" s="467"/>
      <c r="G69" s="467"/>
      <c r="H69" s="191">
        <f t="shared" si="4"/>
        <v>96</v>
      </c>
      <c r="I69" s="474">
        <v>0.3</v>
      </c>
      <c r="J69" s="475"/>
      <c r="K69" s="472">
        <f t="shared" si="5"/>
        <v>0</v>
      </c>
      <c r="L69" s="472"/>
      <c r="M69" s="244" t="str">
        <f t="shared" si="6"/>
        <v>عدم کسب</v>
      </c>
    </row>
    <row r="70" spans="1:13" ht="16.8" x14ac:dyDescent="0.4">
      <c r="A70" s="190">
        <f t="shared" si="1"/>
        <v>7</v>
      </c>
      <c r="B70" s="465" t="str">
        <f t="shared" si="2"/>
        <v>استادان و کارمندان</v>
      </c>
      <c r="C70" s="465"/>
      <c r="D70" s="465"/>
      <c r="E70" s="466">
        <f t="shared" si="3"/>
        <v>0.09</v>
      </c>
      <c r="F70" s="467"/>
      <c r="G70" s="467"/>
      <c r="H70" s="191">
        <f t="shared" si="4"/>
        <v>90</v>
      </c>
      <c r="I70" s="474">
        <v>0.5</v>
      </c>
      <c r="J70" s="475"/>
      <c r="K70" s="472">
        <f t="shared" si="5"/>
        <v>0</v>
      </c>
      <c r="L70" s="472"/>
      <c r="M70" s="244" t="str">
        <f t="shared" si="6"/>
        <v>عدم کسب</v>
      </c>
    </row>
    <row r="71" spans="1:13" ht="16.8" x14ac:dyDescent="0.4">
      <c r="A71" s="190">
        <f t="shared" si="1"/>
        <v>8</v>
      </c>
      <c r="B71" s="465" t="str">
        <f t="shared" si="2"/>
        <v>تجارب محصل</v>
      </c>
      <c r="C71" s="465"/>
      <c r="D71" s="465"/>
      <c r="E71" s="466">
        <f t="shared" si="3"/>
        <v>0.08</v>
      </c>
      <c r="F71" s="467"/>
      <c r="G71" s="467"/>
      <c r="H71" s="191">
        <f t="shared" si="4"/>
        <v>91</v>
      </c>
      <c r="I71" s="474">
        <v>0.4</v>
      </c>
      <c r="J71" s="475"/>
      <c r="K71" s="472">
        <f t="shared" si="5"/>
        <v>0</v>
      </c>
      <c r="L71" s="472"/>
      <c r="M71" s="244" t="str">
        <f t="shared" si="6"/>
        <v>عدم کسب</v>
      </c>
    </row>
    <row r="72" spans="1:13" ht="16.8" x14ac:dyDescent="0.4">
      <c r="A72" s="190">
        <f t="shared" si="1"/>
        <v>9</v>
      </c>
      <c r="B72" s="465" t="str">
        <f t="shared" si="2"/>
        <v>بهبود و ارتقای کیفیت</v>
      </c>
      <c r="C72" s="465"/>
      <c r="D72" s="465"/>
      <c r="E72" s="466">
        <f t="shared" si="3"/>
        <v>0.04</v>
      </c>
      <c r="F72" s="467"/>
      <c r="G72" s="467"/>
      <c r="H72" s="191">
        <f t="shared" si="4"/>
        <v>42</v>
      </c>
      <c r="I72" s="474">
        <v>0.5</v>
      </c>
      <c r="J72" s="475"/>
      <c r="K72" s="472">
        <f t="shared" si="5"/>
        <v>0</v>
      </c>
      <c r="L72" s="472"/>
      <c r="M72" s="244" t="str">
        <f t="shared" si="6"/>
        <v>عدم کسب</v>
      </c>
    </row>
    <row r="73" spans="1:13" ht="16.8" x14ac:dyDescent="0.4">
      <c r="A73" s="190">
        <f t="shared" si="1"/>
        <v>10</v>
      </c>
      <c r="B73" s="465" t="str">
        <f t="shared" si="2"/>
        <v>کتابخانه و منابع معلوماتی</v>
      </c>
      <c r="C73" s="465"/>
      <c r="D73" s="465"/>
      <c r="E73" s="466">
        <f t="shared" si="3"/>
        <v>0.09</v>
      </c>
      <c r="F73" s="467"/>
      <c r="G73" s="467"/>
      <c r="H73" s="191">
        <f t="shared" si="4"/>
        <v>57</v>
      </c>
      <c r="I73" s="474">
        <v>0.4</v>
      </c>
      <c r="J73" s="475"/>
      <c r="K73" s="472">
        <f>(M18/J18)*1</f>
        <v>0</v>
      </c>
      <c r="L73" s="472"/>
      <c r="M73" s="244" t="str">
        <f t="shared" si="6"/>
        <v>عدم کسب</v>
      </c>
    </row>
    <row r="74" spans="1:13" ht="16.8" x14ac:dyDescent="0.4">
      <c r="A74" s="190">
        <f t="shared" si="1"/>
        <v>11</v>
      </c>
      <c r="B74" s="465" t="str">
        <f t="shared" si="2"/>
        <v>زیربنا، تسهیلات تدریسی و تکنالوژی معلوماتی</v>
      </c>
      <c r="C74" s="465"/>
      <c r="D74" s="465"/>
      <c r="E74" s="466">
        <f t="shared" si="3"/>
        <v>0.15</v>
      </c>
      <c r="F74" s="467"/>
      <c r="G74" s="467"/>
      <c r="H74" s="191">
        <f t="shared" si="4"/>
        <v>156</v>
      </c>
      <c r="I74" s="474">
        <v>0.35</v>
      </c>
      <c r="J74" s="475"/>
      <c r="K74" s="472">
        <f t="shared" ref="K74:K75" si="7">(M19/J19)*1</f>
        <v>0</v>
      </c>
      <c r="L74" s="472"/>
      <c r="M74" s="244" t="str">
        <f t="shared" si="6"/>
        <v>عدم کسب</v>
      </c>
    </row>
    <row r="75" spans="1:13" ht="27" customHeight="1" thickBot="1" x14ac:dyDescent="0.45">
      <c r="A75" s="468" t="str">
        <f t="shared" si="1"/>
        <v>ضمیمه شماره (1) معیارهای فرعی پوهنځی طب: وضاحت این ضمیمه در بخش تعریفات ذکر شده است.</v>
      </c>
      <c r="B75" s="469"/>
      <c r="C75" s="469"/>
      <c r="D75" s="469"/>
      <c r="E75" s="470">
        <f t="shared" si="3"/>
        <v>0.15</v>
      </c>
      <c r="F75" s="471"/>
      <c r="G75" s="471"/>
      <c r="H75" s="192">
        <f t="shared" si="4"/>
        <v>242</v>
      </c>
      <c r="I75" s="476">
        <v>0.4</v>
      </c>
      <c r="J75" s="477"/>
      <c r="K75" s="473">
        <f t="shared" si="7"/>
        <v>0</v>
      </c>
      <c r="L75" s="473"/>
      <c r="M75" s="246" t="str">
        <f t="shared" si="6"/>
        <v>عدم کسب</v>
      </c>
    </row>
    <row r="76" spans="1:13" ht="16.8" thickBot="1" x14ac:dyDescent="0.45">
      <c r="A76" s="18"/>
      <c r="B76" s="140"/>
      <c r="C76" s="140"/>
      <c r="D76" s="140"/>
      <c r="E76" s="140"/>
      <c r="F76" s="140"/>
      <c r="G76" s="140"/>
      <c r="H76" s="140"/>
      <c r="I76" s="140"/>
      <c r="J76" s="140"/>
      <c r="K76" s="140"/>
      <c r="L76" s="140"/>
      <c r="M76" s="140"/>
    </row>
    <row r="77" spans="1:13" ht="16.2" customHeight="1" x14ac:dyDescent="0.4">
      <c r="A77" s="478" t="s">
        <v>1061</v>
      </c>
      <c r="B77" s="342"/>
      <c r="C77" s="342"/>
      <c r="D77" s="342"/>
      <c r="E77" s="342"/>
      <c r="F77" s="342"/>
      <c r="G77" s="342"/>
      <c r="H77" s="342"/>
      <c r="I77" s="342"/>
      <c r="J77" s="342"/>
      <c r="K77" s="342"/>
      <c r="L77" s="342"/>
      <c r="M77" s="479"/>
    </row>
    <row r="78" spans="1:13" ht="48.6" x14ac:dyDescent="0.4">
      <c r="A78" s="158" t="s">
        <v>6</v>
      </c>
      <c r="B78" s="480" t="s">
        <v>68</v>
      </c>
      <c r="C78" s="480"/>
      <c r="D78" s="480"/>
      <c r="E78" s="480" t="s">
        <v>877</v>
      </c>
      <c r="F78" s="480"/>
      <c r="G78" s="480"/>
      <c r="H78" s="249" t="s">
        <v>879</v>
      </c>
      <c r="I78" s="482" t="s">
        <v>894</v>
      </c>
      <c r="J78" s="483"/>
      <c r="K78" s="480" t="s">
        <v>880</v>
      </c>
      <c r="L78" s="480"/>
      <c r="M78" s="243" t="s">
        <v>1074</v>
      </c>
    </row>
    <row r="79" spans="1:13" ht="16.8" x14ac:dyDescent="0.4">
      <c r="A79" s="190">
        <f t="shared" ref="A79:A90" si="8">F9</f>
        <v>1</v>
      </c>
      <c r="B79" s="465" t="str">
        <f t="shared" ref="B79:B89" si="9">H9</f>
        <v>دیدگاه، مأموریت و پلان گذاری استراتیژیک</v>
      </c>
      <c r="C79" s="465"/>
      <c r="D79" s="465"/>
      <c r="E79" s="466">
        <f t="shared" ref="E79:E90" si="10">I9</f>
        <v>0.08</v>
      </c>
      <c r="F79" s="467"/>
      <c r="G79" s="467"/>
      <c r="H79" s="191">
        <f t="shared" ref="H79:H90" si="11">J9</f>
        <v>96</v>
      </c>
      <c r="I79" s="474">
        <v>0.6</v>
      </c>
      <c r="J79" s="475"/>
      <c r="K79" s="484">
        <f>(M9/J9)*1</f>
        <v>0</v>
      </c>
      <c r="L79" s="484"/>
      <c r="M79" s="247" t="str">
        <f t="shared" ref="M79:M90" si="12">IF(AND(K79&gt;=0,K79&lt;I79),"عدم کسب",IF(AND(K79&gt;=I79),"+"))</f>
        <v>عدم کسب</v>
      </c>
    </row>
    <row r="80" spans="1:13" ht="16.8" customHeight="1" x14ac:dyDescent="0.4">
      <c r="A80" s="190">
        <f t="shared" si="8"/>
        <v>2</v>
      </c>
      <c r="B80" s="465" t="str">
        <f t="shared" si="9"/>
        <v>سهم‌ پوهنتون در انکشاف جامعه و تطبیق پالیسی‌های نظام</v>
      </c>
      <c r="C80" s="465"/>
      <c r="D80" s="465"/>
      <c r="E80" s="466">
        <f t="shared" si="10"/>
        <v>0.08</v>
      </c>
      <c r="F80" s="467"/>
      <c r="G80" s="467"/>
      <c r="H80" s="191">
        <f t="shared" si="11"/>
        <v>46</v>
      </c>
      <c r="I80" s="474">
        <v>0.6</v>
      </c>
      <c r="J80" s="475"/>
      <c r="K80" s="484">
        <f t="shared" ref="K80:K89" si="13">(M10/J10)*1</f>
        <v>0</v>
      </c>
      <c r="L80" s="484"/>
      <c r="M80" s="247" t="str">
        <f t="shared" si="12"/>
        <v>عدم کسب</v>
      </c>
    </row>
    <row r="81" spans="1:13" ht="16.8" x14ac:dyDescent="0.4">
      <c r="A81" s="190">
        <f t="shared" si="8"/>
        <v>3</v>
      </c>
      <c r="B81" s="465" t="str">
        <f t="shared" si="9"/>
        <v>رهبری و اداره</v>
      </c>
      <c r="C81" s="465"/>
      <c r="D81" s="465"/>
      <c r="E81" s="466">
        <f t="shared" si="10"/>
        <v>7.0000000000000007E-2</v>
      </c>
      <c r="F81" s="467"/>
      <c r="G81" s="467"/>
      <c r="H81" s="191">
        <f t="shared" si="11"/>
        <v>48</v>
      </c>
      <c r="I81" s="474">
        <v>0.6</v>
      </c>
      <c r="J81" s="475"/>
      <c r="K81" s="484">
        <f t="shared" si="13"/>
        <v>0</v>
      </c>
      <c r="L81" s="484"/>
      <c r="M81" s="247" t="str">
        <f t="shared" si="12"/>
        <v>عدم کسب</v>
      </c>
    </row>
    <row r="82" spans="1:13" ht="16.8" x14ac:dyDescent="0.4">
      <c r="A82" s="190">
        <f t="shared" si="8"/>
        <v>4</v>
      </c>
      <c r="B82" s="465" t="str">
        <f t="shared" si="9"/>
        <v>منابع مالی و مدیریت آن</v>
      </c>
      <c r="C82" s="465"/>
      <c r="D82" s="465"/>
      <c r="E82" s="466">
        <f t="shared" si="10"/>
        <v>0.08</v>
      </c>
      <c r="F82" s="467"/>
      <c r="G82" s="467"/>
      <c r="H82" s="191">
        <f t="shared" si="11"/>
        <v>47</v>
      </c>
      <c r="I82" s="474">
        <v>0.5</v>
      </c>
      <c r="J82" s="475"/>
      <c r="K82" s="484">
        <f t="shared" si="13"/>
        <v>0</v>
      </c>
      <c r="L82" s="484"/>
      <c r="M82" s="247" t="str">
        <f t="shared" si="12"/>
        <v>عدم کسب</v>
      </c>
    </row>
    <row r="83" spans="1:13" ht="16.8" x14ac:dyDescent="0.4">
      <c r="A83" s="190">
        <f t="shared" si="8"/>
        <v>5</v>
      </c>
      <c r="B83" s="465" t="str">
        <f t="shared" si="9"/>
        <v>برنامه‌های علمی</v>
      </c>
      <c r="C83" s="465"/>
      <c r="D83" s="465"/>
      <c r="E83" s="466">
        <f t="shared" si="10"/>
        <v>0.14000000000000001</v>
      </c>
      <c r="F83" s="467"/>
      <c r="G83" s="467"/>
      <c r="H83" s="191">
        <f t="shared" si="11"/>
        <v>105</v>
      </c>
      <c r="I83" s="474">
        <v>0.5</v>
      </c>
      <c r="J83" s="475"/>
      <c r="K83" s="484">
        <f t="shared" si="13"/>
        <v>0</v>
      </c>
      <c r="L83" s="484"/>
      <c r="M83" s="247" t="str">
        <f t="shared" si="12"/>
        <v>عدم کسب</v>
      </c>
    </row>
    <row r="84" spans="1:13" ht="16.8" x14ac:dyDescent="0.4">
      <c r="A84" s="190">
        <f t="shared" si="8"/>
        <v>6</v>
      </c>
      <c r="B84" s="465" t="str">
        <f t="shared" si="9"/>
        <v>تحقیق</v>
      </c>
      <c r="C84" s="465"/>
      <c r="D84" s="465"/>
      <c r="E84" s="466">
        <f t="shared" si="10"/>
        <v>0.1</v>
      </c>
      <c r="F84" s="467"/>
      <c r="G84" s="467"/>
      <c r="H84" s="191">
        <f t="shared" si="11"/>
        <v>96</v>
      </c>
      <c r="I84" s="474">
        <v>0.5</v>
      </c>
      <c r="J84" s="475"/>
      <c r="K84" s="484">
        <f t="shared" si="13"/>
        <v>0</v>
      </c>
      <c r="L84" s="484"/>
      <c r="M84" s="247" t="str">
        <f t="shared" si="12"/>
        <v>عدم کسب</v>
      </c>
    </row>
    <row r="85" spans="1:13" ht="16.8" x14ac:dyDescent="0.4">
      <c r="A85" s="190">
        <f t="shared" si="8"/>
        <v>7</v>
      </c>
      <c r="B85" s="465" t="str">
        <f t="shared" si="9"/>
        <v>استادان و کارمندان</v>
      </c>
      <c r="C85" s="465"/>
      <c r="D85" s="465"/>
      <c r="E85" s="466">
        <f t="shared" si="10"/>
        <v>0.09</v>
      </c>
      <c r="F85" s="467"/>
      <c r="G85" s="467"/>
      <c r="H85" s="191">
        <f t="shared" si="11"/>
        <v>90</v>
      </c>
      <c r="I85" s="474">
        <v>0.6</v>
      </c>
      <c r="J85" s="475"/>
      <c r="K85" s="484">
        <f t="shared" si="13"/>
        <v>0</v>
      </c>
      <c r="L85" s="484"/>
      <c r="M85" s="247" t="str">
        <f t="shared" si="12"/>
        <v>عدم کسب</v>
      </c>
    </row>
    <row r="86" spans="1:13" ht="16.8" x14ac:dyDescent="0.4">
      <c r="A86" s="190">
        <f t="shared" si="8"/>
        <v>8</v>
      </c>
      <c r="B86" s="465" t="str">
        <f t="shared" si="9"/>
        <v>تجارب محصل</v>
      </c>
      <c r="C86" s="465"/>
      <c r="D86" s="465"/>
      <c r="E86" s="466">
        <f t="shared" si="10"/>
        <v>0.08</v>
      </c>
      <c r="F86" s="467"/>
      <c r="G86" s="467"/>
      <c r="H86" s="191">
        <f t="shared" si="11"/>
        <v>91</v>
      </c>
      <c r="I86" s="474">
        <v>0.5</v>
      </c>
      <c r="J86" s="475"/>
      <c r="K86" s="484">
        <f t="shared" si="13"/>
        <v>0</v>
      </c>
      <c r="L86" s="484"/>
      <c r="M86" s="247" t="str">
        <f t="shared" si="12"/>
        <v>عدم کسب</v>
      </c>
    </row>
    <row r="87" spans="1:13" ht="16.8" x14ac:dyDescent="0.4">
      <c r="A87" s="190">
        <f t="shared" si="8"/>
        <v>9</v>
      </c>
      <c r="B87" s="465" t="str">
        <f t="shared" si="9"/>
        <v>بهبود و ارتقای کیفیت</v>
      </c>
      <c r="C87" s="465"/>
      <c r="D87" s="465"/>
      <c r="E87" s="466">
        <f t="shared" si="10"/>
        <v>0.04</v>
      </c>
      <c r="F87" s="467"/>
      <c r="G87" s="467"/>
      <c r="H87" s="191">
        <f t="shared" si="11"/>
        <v>42</v>
      </c>
      <c r="I87" s="474">
        <v>0.6</v>
      </c>
      <c r="J87" s="475"/>
      <c r="K87" s="484">
        <f t="shared" si="13"/>
        <v>0</v>
      </c>
      <c r="L87" s="484"/>
      <c r="M87" s="247" t="str">
        <f t="shared" si="12"/>
        <v>عدم کسب</v>
      </c>
    </row>
    <row r="88" spans="1:13" ht="16.8" x14ac:dyDescent="0.4">
      <c r="A88" s="190">
        <f t="shared" si="8"/>
        <v>10</v>
      </c>
      <c r="B88" s="465" t="str">
        <f t="shared" si="9"/>
        <v>کتابخانه و منابع معلوماتی</v>
      </c>
      <c r="C88" s="465"/>
      <c r="D88" s="465"/>
      <c r="E88" s="466">
        <f t="shared" si="10"/>
        <v>0.09</v>
      </c>
      <c r="F88" s="467"/>
      <c r="G88" s="467"/>
      <c r="H88" s="191">
        <f t="shared" si="11"/>
        <v>57</v>
      </c>
      <c r="I88" s="474">
        <v>0.5</v>
      </c>
      <c r="J88" s="475"/>
      <c r="K88" s="484">
        <f t="shared" si="13"/>
        <v>0</v>
      </c>
      <c r="L88" s="484"/>
      <c r="M88" s="247" t="str">
        <f t="shared" si="12"/>
        <v>عدم کسب</v>
      </c>
    </row>
    <row r="89" spans="1:13" ht="16.8" x14ac:dyDescent="0.4">
      <c r="A89" s="190">
        <f t="shared" si="8"/>
        <v>11</v>
      </c>
      <c r="B89" s="465" t="str">
        <f t="shared" si="9"/>
        <v>زیربنا، تسهیلات تدریسی و تکنالوژی معلوماتی</v>
      </c>
      <c r="C89" s="465"/>
      <c r="D89" s="465"/>
      <c r="E89" s="466">
        <f t="shared" si="10"/>
        <v>0.15</v>
      </c>
      <c r="F89" s="467"/>
      <c r="G89" s="467"/>
      <c r="H89" s="191">
        <f t="shared" si="11"/>
        <v>156</v>
      </c>
      <c r="I89" s="474">
        <v>0.5</v>
      </c>
      <c r="J89" s="475"/>
      <c r="K89" s="484">
        <f t="shared" si="13"/>
        <v>0</v>
      </c>
      <c r="L89" s="484"/>
      <c r="M89" s="247" t="str">
        <f t="shared" si="12"/>
        <v>عدم کسب</v>
      </c>
    </row>
    <row r="90" spans="1:13" ht="27.6" customHeight="1" thickBot="1" x14ac:dyDescent="0.45">
      <c r="A90" s="468" t="str">
        <f t="shared" si="8"/>
        <v>ضمیمه شماره (1) معیارهای فرعی پوهنځی طب: وضاحت این ضمیمه در بخش تعریفات ذکر شده است.</v>
      </c>
      <c r="B90" s="469"/>
      <c r="C90" s="469"/>
      <c r="D90" s="469"/>
      <c r="E90" s="470">
        <f t="shared" si="10"/>
        <v>0.15</v>
      </c>
      <c r="F90" s="471"/>
      <c r="G90" s="471"/>
      <c r="H90" s="192">
        <f t="shared" si="11"/>
        <v>242</v>
      </c>
      <c r="I90" s="476">
        <v>0.6</v>
      </c>
      <c r="J90" s="477"/>
      <c r="K90" s="481">
        <f>(M20/J20)*1</f>
        <v>0</v>
      </c>
      <c r="L90" s="481"/>
      <c r="M90" s="248" t="str">
        <f t="shared" si="12"/>
        <v>عدم کسب</v>
      </c>
    </row>
    <row r="91" spans="1:13" ht="16.8" thickBot="1" x14ac:dyDescent="0.45">
      <c r="A91" s="18"/>
      <c r="B91" s="140"/>
      <c r="C91" s="140"/>
      <c r="D91" s="140"/>
      <c r="E91" s="140"/>
      <c r="F91" s="140"/>
      <c r="G91" s="140"/>
      <c r="H91" s="140"/>
      <c r="I91" s="140"/>
      <c r="J91" s="140"/>
      <c r="K91" s="140"/>
      <c r="L91" s="140"/>
      <c r="M91" s="140"/>
    </row>
    <row r="92" spans="1:13" ht="16.2" customHeight="1" x14ac:dyDescent="0.4">
      <c r="A92" s="478" t="s">
        <v>1062</v>
      </c>
      <c r="B92" s="342"/>
      <c r="C92" s="342"/>
      <c r="D92" s="342"/>
      <c r="E92" s="342"/>
      <c r="F92" s="342"/>
      <c r="G92" s="342"/>
      <c r="H92" s="342"/>
      <c r="I92" s="342"/>
      <c r="J92" s="342"/>
      <c r="K92" s="342"/>
      <c r="L92" s="342"/>
      <c r="M92" s="479"/>
    </row>
    <row r="93" spans="1:13" ht="48.6" x14ac:dyDescent="0.4">
      <c r="A93" s="158" t="s">
        <v>6</v>
      </c>
      <c r="B93" s="480" t="s">
        <v>68</v>
      </c>
      <c r="C93" s="480"/>
      <c r="D93" s="480"/>
      <c r="E93" s="480" t="s">
        <v>877</v>
      </c>
      <c r="F93" s="480"/>
      <c r="G93" s="480"/>
      <c r="H93" s="249" t="s">
        <v>879</v>
      </c>
      <c r="I93" s="482" t="s">
        <v>878</v>
      </c>
      <c r="J93" s="483"/>
      <c r="K93" s="480" t="s">
        <v>880</v>
      </c>
      <c r="L93" s="480"/>
      <c r="M93" s="243" t="s">
        <v>1075</v>
      </c>
    </row>
    <row r="94" spans="1:13" ht="16.8" x14ac:dyDescent="0.4">
      <c r="A94" s="190">
        <f t="shared" ref="A94" si="14">F9</f>
        <v>1</v>
      </c>
      <c r="B94" s="465" t="str">
        <f t="shared" ref="B94" si="15">H9</f>
        <v>دیدگاه، مأموریت و پلان گذاری استراتیژیک</v>
      </c>
      <c r="C94" s="465"/>
      <c r="D94" s="465"/>
      <c r="E94" s="466">
        <f t="shared" ref="E94" si="16">I9</f>
        <v>0.08</v>
      </c>
      <c r="F94" s="467"/>
      <c r="G94" s="467"/>
      <c r="H94" s="191">
        <f t="shared" ref="H94" si="17">J9</f>
        <v>96</v>
      </c>
      <c r="I94" s="474">
        <v>0.8</v>
      </c>
      <c r="J94" s="475"/>
      <c r="K94" s="472">
        <f t="shared" ref="K94:K105" si="18">(M9/J9)*1</f>
        <v>0</v>
      </c>
      <c r="L94" s="472"/>
      <c r="M94" s="245" t="str">
        <f t="shared" ref="M94:M105" si="19">IF(AND(K94&gt;=0,K94&lt;I94),"عدم کسب",IF(AND(K94&gt;=I94),"+"))</f>
        <v>عدم کسب</v>
      </c>
    </row>
    <row r="95" spans="1:13" ht="16.8" x14ac:dyDescent="0.4">
      <c r="A95" s="190">
        <f t="shared" ref="A95:A105" si="20">F10</f>
        <v>2</v>
      </c>
      <c r="B95" s="465" t="str">
        <f t="shared" ref="B95:B104" si="21">H10</f>
        <v>سهم‌ پوهنتون در انکشاف جامعه و تطبیق پالیسی‌های نظام</v>
      </c>
      <c r="C95" s="465"/>
      <c r="D95" s="465"/>
      <c r="E95" s="466">
        <f t="shared" ref="E95:E105" si="22">I10</f>
        <v>0.08</v>
      </c>
      <c r="F95" s="467"/>
      <c r="G95" s="467"/>
      <c r="H95" s="191">
        <f t="shared" ref="H95:H105" si="23">J10</f>
        <v>46</v>
      </c>
      <c r="I95" s="474">
        <v>0.8</v>
      </c>
      <c r="J95" s="475"/>
      <c r="K95" s="472">
        <f t="shared" si="18"/>
        <v>0</v>
      </c>
      <c r="L95" s="472"/>
      <c r="M95" s="245" t="str">
        <f t="shared" si="19"/>
        <v>عدم کسب</v>
      </c>
    </row>
    <row r="96" spans="1:13" ht="16.8" x14ac:dyDescent="0.4">
      <c r="A96" s="190">
        <f t="shared" si="20"/>
        <v>3</v>
      </c>
      <c r="B96" s="465" t="str">
        <f t="shared" si="21"/>
        <v>رهبری و اداره</v>
      </c>
      <c r="C96" s="465"/>
      <c r="D96" s="465"/>
      <c r="E96" s="466">
        <f t="shared" si="22"/>
        <v>7.0000000000000007E-2</v>
      </c>
      <c r="F96" s="467"/>
      <c r="G96" s="467"/>
      <c r="H96" s="191">
        <f t="shared" si="23"/>
        <v>48</v>
      </c>
      <c r="I96" s="474">
        <v>0.8</v>
      </c>
      <c r="J96" s="475"/>
      <c r="K96" s="472">
        <f t="shared" si="18"/>
        <v>0</v>
      </c>
      <c r="L96" s="472"/>
      <c r="M96" s="245" t="str">
        <f t="shared" si="19"/>
        <v>عدم کسب</v>
      </c>
    </row>
    <row r="97" spans="1:13" ht="16.8" x14ac:dyDescent="0.4">
      <c r="A97" s="190">
        <f t="shared" si="20"/>
        <v>4</v>
      </c>
      <c r="B97" s="465" t="str">
        <f t="shared" si="21"/>
        <v>منابع مالی و مدیریت آن</v>
      </c>
      <c r="C97" s="465"/>
      <c r="D97" s="465"/>
      <c r="E97" s="466">
        <f t="shared" si="22"/>
        <v>0.08</v>
      </c>
      <c r="F97" s="467"/>
      <c r="G97" s="467"/>
      <c r="H97" s="191">
        <f t="shared" si="23"/>
        <v>47</v>
      </c>
      <c r="I97" s="474">
        <v>0.7</v>
      </c>
      <c r="J97" s="475"/>
      <c r="K97" s="472">
        <f t="shared" si="18"/>
        <v>0</v>
      </c>
      <c r="L97" s="472"/>
      <c r="M97" s="245" t="str">
        <f t="shared" si="19"/>
        <v>عدم کسب</v>
      </c>
    </row>
    <row r="98" spans="1:13" ht="16.8" x14ac:dyDescent="0.4">
      <c r="A98" s="190">
        <f t="shared" si="20"/>
        <v>5</v>
      </c>
      <c r="B98" s="465" t="str">
        <f t="shared" si="21"/>
        <v>برنامه‌های علمی</v>
      </c>
      <c r="C98" s="465"/>
      <c r="D98" s="465"/>
      <c r="E98" s="466">
        <f t="shared" si="22"/>
        <v>0.14000000000000001</v>
      </c>
      <c r="F98" s="467"/>
      <c r="G98" s="467"/>
      <c r="H98" s="191">
        <f t="shared" si="23"/>
        <v>105</v>
      </c>
      <c r="I98" s="474">
        <v>0.8</v>
      </c>
      <c r="J98" s="475"/>
      <c r="K98" s="472">
        <f t="shared" si="18"/>
        <v>0</v>
      </c>
      <c r="L98" s="472"/>
      <c r="M98" s="245" t="str">
        <f t="shared" si="19"/>
        <v>عدم کسب</v>
      </c>
    </row>
    <row r="99" spans="1:13" ht="16.8" x14ac:dyDescent="0.4">
      <c r="A99" s="190">
        <f t="shared" si="20"/>
        <v>6</v>
      </c>
      <c r="B99" s="465" t="str">
        <f t="shared" si="21"/>
        <v>تحقیق</v>
      </c>
      <c r="C99" s="465"/>
      <c r="D99" s="465"/>
      <c r="E99" s="466">
        <f t="shared" si="22"/>
        <v>0.1</v>
      </c>
      <c r="F99" s="467"/>
      <c r="G99" s="467"/>
      <c r="H99" s="191">
        <f t="shared" si="23"/>
        <v>96</v>
      </c>
      <c r="I99" s="474">
        <v>0.7</v>
      </c>
      <c r="J99" s="475"/>
      <c r="K99" s="472">
        <f t="shared" si="18"/>
        <v>0</v>
      </c>
      <c r="L99" s="472"/>
      <c r="M99" s="245" t="str">
        <f t="shared" si="19"/>
        <v>عدم کسب</v>
      </c>
    </row>
    <row r="100" spans="1:13" ht="16.8" x14ac:dyDescent="0.4">
      <c r="A100" s="190">
        <f t="shared" si="20"/>
        <v>7</v>
      </c>
      <c r="B100" s="465" t="str">
        <f t="shared" si="21"/>
        <v>استادان و کارمندان</v>
      </c>
      <c r="C100" s="465"/>
      <c r="D100" s="465"/>
      <c r="E100" s="466">
        <f t="shared" si="22"/>
        <v>0.09</v>
      </c>
      <c r="F100" s="467"/>
      <c r="G100" s="467"/>
      <c r="H100" s="191">
        <f t="shared" si="23"/>
        <v>90</v>
      </c>
      <c r="I100" s="474">
        <v>0.8</v>
      </c>
      <c r="J100" s="475"/>
      <c r="K100" s="472">
        <f t="shared" si="18"/>
        <v>0</v>
      </c>
      <c r="L100" s="472"/>
      <c r="M100" s="245" t="str">
        <f t="shared" si="19"/>
        <v>عدم کسب</v>
      </c>
    </row>
    <row r="101" spans="1:13" ht="16.8" x14ac:dyDescent="0.4">
      <c r="A101" s="190">
        <f t="shared" si="20"/>
        <v>8</v>
      </c>
      <c r="B101" s="465" t="str">
        <f t="shared" si="21"/>
        <v>تجارب محصل</v>
      </c>
      <c r="C101" s="465"/>
      <c r="D101" s="465"/>
      <c r="E101" s="466">
        <f t="shared" si="22"/>
        <v>0.08</v>
      </c>
      <c r="F101" s="467"/>
      <c r="G101" s="467"/>
      <c r="H101" s="191">
        <f t="shared" si="23"/>
        <v>91</v>
      </c>
      <c r="I101" s="474">
        <v>0.8</v>
      </c>
      <c r="J101" s="475"/>
      <c r="K101" s="472">
        <f t="shared" si="18"/>
        <v>0</v>
      </c>
      <c r="L101" s="472"/>
      <c r="M101" s="245" t="str">
        <f t="shared" si="19"/>
        <v>عدم کسب</v>
      </c>
    </row>
    <row r="102" spans="1:13" ht="16.8" x14ac:dyDescent="0.4">
      <c r="A102" s="190">
        <f t="shared" si="20"/>
        <v>9</v>
      </c>
      <c r="B102" s="465" t="str">
        <f t="shared" si="21"/>
        <v>بهبود و ارتقای کیفیت</v>
      </c>
      <c r="C102" s="465"/>
      <c r="D102" s="465"/>
      <c r="E102" s="466">
        <f t="shared" si="22"/>
        <v>0.04</v>
      </c>
      <c r="F102" s="467"/>
      <c r="G102" s="467"/>
      <c r="H102" s="191">
        <f t="shared" si="23"/>
        <v>42</v>
      </c>
      <c r="I102" s="474">
        <v>0.9</v>
      </c>
      <c r="J102" s="475"/>
      <c r="K102" s="472">
        <f t="shared" si="18"/>
        <v>0</v>
      </c>
      <c r="L102" s="472"/>
      <c r="M102" s="245" t="str">
        <f t="shared" si="19"/>
        <v>عدم کسب</v>
      </c>
    </row>
    <row r="103" spans="1:13" ht="16.8" x14ac:dyDescent="0.4">
      <c r="A103" s="190">
        <f t="shared" si="20"/>
        <v>10</v>
      </c>
      <c r="B103" s="465" t="str">
        <f t="shared" si="21"/>
        <v>کتابخانه و منابع معلوماتی</v>
      </c>
      <c r="C103" s="465"/>
      <c r="D103" s="465"/>
      <c r="E103" s="466">
        <f t="shared" si="22"/>
        <v>0.09</v>
      </c>
      <c r="F103" s="467"/>
      <c r="G103" s="467"/>
      <c r="H103" s="191">
        <f t="shared" si="23"/>
        <v>57</v>
      </c>
      <c r="I103" s="474">
        <v>0.8</v>
      </c>
      <c r="J103" s="475"/>
      <c r="K103" s="472">
        <f t="shared" si="18"/>
        <v>0</v>
      </c>
      <c r="L103" s="472"/>
      <c r="M103" s="245" t="str">
        <f t="shared" si="19"/>
        <v>عدم کسب</v>
      </c>
    </row>
    <row r="104" spans="1:13" ht="16.8" x14ac:dyDescent="0.4">
      <c r="A104" s="190">
        <f t="shared" si="20"/>
        <v>11</v>
      </c>
      <c r="B104" s="465" t="str">
        <f t="shared" si="21"/>
        <v>زیربنا، تسهیلات تدریسی و تکنالوژی معلوماتی</v>
      </c>
      <c r="C104" s="465"/>
      <c r="D104" s="465"/>
      <c r="E104" s="466">
        <f t="shared" si="22"/>
        <v>0.15</v>
      </c>
      <c r="F104" s="467"/>
      <c r="G104" s="467"/>
      <c r="H104" s="191">
        <f t="shared" si="23"/>
        <v>156</v>
      </c>
      <c r="I104" s="474">
        <v>0.8</v>
      </c>
      <c r="J104" s="475"/>
      <c r="K104" s="472">
        <f t="shared" si="18"/>
        <v>0</v>
      </c>
      <c r="L104" s="472"/>
      <c r="M104" s="245" t="str">
        <f t="shared" si="19"/>
        <v>عدم کسب</v>
      </c>
    </row>
    <row r="105" spans="1:13" ht="26.4" customHeight="1" thickBot="1" x14ac:dyDescent="0.45">
      <c r="A105" s="468" t="str">
        <f t="shared" si="20"/>
        <v>ضمیمه شماره (1) معیارهای فرعی پوهنځی طب: وضاحت این ضمیمه در بخش تعریفات ذکر شده است.</v>
      </c>
      <c r="B105" s="469"/>
      <c r="C105" s="469"/>
      <c r="D105" s="469"/>
      <c r="E105" s="470">
        <f t="shared" si="22"/>
        <v>0.15</v>
      </c>
      <c r="F105" s="471"/>
      <c r="G105" s="471"/>
      <c r="H105" s="242">
        <f t="shared" si="23"/>
        <v>242</v>
      </c>
      <c r="I105" s="476">
        <v>0.8</v>
      </c>
      <c r="J105" s="477"/>
      <c r="K105" s="473">
        <f t="shared" si="18"/>
        <v>0</v>
      </c>
      <c r="L105" s="473"/>
      <c r="M105" s="254" t="str">
        <f t="shared" si="19"/>
        <v>عدم کسب</v>
      </c>
    </row>
    <row r="106" spans="1:13" ht="7.95" customHeight="1" x14ac:dyDescent="0.4">
      <c r="A106" s="16"/>
      <c r="B106" s="139"/>
      <c r="C106" s="139"/>
      <c r="D106" s="139"/>
      <c r="E106" s="139"/>
      <c r="F106" s="139"/>
      <c r="G106" s="139"/>
      <c r="H106" s="139"/>
      <c r="I106" s="101"/>
      <c r="J106" s="101"/>
      <c r="K106" s="127"/>
      <c r="L106" s="127"/>
      <c r="M106" s="8"/>
    </row>
    <row r="107" spans="1:13" ht="16.8" thickBot="1" x14ac:dyDescent="0.45">
      <c r="A107" s="193">
        <v>6</v>
      </c>
      <c r="B107" s="226" t="s">
        <v>684</v>
      </c>
      <c r="C107" s="226"/>
      <c r="D107" s="226"/>
      <c r="E107" s="226"/>
      <c r="F107" s="226"/>
      <c r="G107" s="226"/>
      <c r="H107" s="226"/>
      <c r="I107" s="226"/>
      <c r="J107" s="226"/>
      <c r="K107" s="226"/>
      <c r="L107" s="226"/>
      <c r="M107" s="226"/>
    </row>
    <row r="108" spans="1:13" ht="17.399999999999999" customHeight="1" x14ac:dyDescent="0.4">
      <c r="A108" s="162" t="s">
        <v>6</v>
      </c>
      <c r="B108" s="163" t="s">
        <v>618</v>
      </c>
      <c r="C108" s="461" t="s">
        <v>619</v>
      </c>
      <c r="D108" s="462"/>
      <c r="E108" s="462"/>
      <c r="F108" s="462"/>
      <c r="G108" s="463"/>
      <c r="H108" s="461" t="s">
        <v>620</v>
      </c>
      <c r="I108" s="462"/>
      <c r="J108" s="462"/>
      <c r="K108" s="462"/>
      <c r="L108" s="462"/>
      <c r="M108" s="464"/>
    </row>
    <row r="109" spans="1:13" ht="17.399999999999999" customHeight="1" x14ac:dyDescent="0.4">
      <c r="A109" s="164">
        <v>1</v>
      </c>
      <c r="B109" s="165" t="s">
        <v>621</v>
      </c>
      <c r="C109" s="330" t="s">
        <v>622</v>
      </c>
      <c r="D109" s="331"/>
      <c r="E109" s="331"/>
      <c r="F109" s="331"/>
      <c r="G109" s="332"/>
      <c r="H109" s="333" t="s">
        <v>623</v>
      </c>
      <c r="I109" s="334"/>
      <c r="J109" s="334"/>
      <c r="K109" s="334"/>
      <c r="L109" s="334"/>
      <c r="M109" s="335"/>
    </row>
    <row r="110" spans="1:13" ht="17.399999999999999" customHeight="1" x14ac:dyDescent="0.4">
      <c r="A110" s="164">
        <v>2</v>
      </c>
      <c r="B110" s="165" t="s">
        <v>624</v>
      </c>
      <c r="C110" s="330" t="s">
        <v>625</v>
      </c>
      <c r="D110" s="331"/>
      <c r="E110" s="331"/>
      <c r="F110" s="331"/>
      <c r="G110" s="332"/>
      <c r="H110" s="333" t="s">
        <v>989</v>
      </c>
      <c r="I110" s="334"/>
      <c r="J110" s="334"/>
      <c r="K110" s="334"/>
      <c r="L110" s="334"/>
      <c r="M110" s="335"/>
    </row>
    <row r="111" spans="1:13" ht="16.8" x14ac:dyDescent="0.4">
      <c r="A111" s="164">
        <v>3</v>
      </c>
      <c r="B111" s="165" t="s">
        <v>1063</v>
      </c>
      <c r="C111" s="330" t="s">
        <v>626</v>
      </c>
      <c r="D111" s="331"/>
      <c r="E111" s="331"/>
      <c r="F111" s="331"/>
      <c r="G111" s="332"/>
      <c r="H111" s="333" t="s">
        <v>627</v>
      </c>
      <c r="I111" s="334"/>
      <c r="J111" s="334"/>
      <c r="K111" s="334"/>
      <c r="L111" s="334"/>
      <c r="M111" s="335"/>
    </row>
    <row r="112" spans="1:13" ht="16.8" x14ac:dyDescent="0.4">
      <c r="A112" s="164">
        <v>4</v>
      </c>
      <c r="B112" s="165" t="s">
        <v>628</v>
      </c>
      <c r="C112" s="330" t="s">
        <v>629</v>
      </c>
      <c r="D112" s="331"/>
      <c r="E112" s="331"/>
      <c r="F112" s="331"/>
      <c r="G112" s="332"/>
      <c r="H112" s="333" t="s">
        <v>630</v>
      </c>
      <c r="I112" s="334"/>
      <c r="J112" s="334"/>
      <c r="K112" s="334"/>
      <c r="L112" s="334"/>
      <c r="M112" s="335"/>
    </row>
    <row r="113" spans="1:13" ht="16.8" x14ac:dyDescent="0.4">
      <c r="A113" s="164">
        <v>5</v>
      </c>
      <c r="B113" s="165" t="s">
        <v>631</v>
      </c>
      <c r="C113" s="330" t="s">
        <v>632</v>
      </c>
      <c r="D113" s="331"/>
      <c r="E113" s="331"/>
      <c r="F113" s="331"/>
      <c r="G113" s="332"/>
      <c r="H113" s="333" t="s">
        <v>631</v>
      </c>
      <c r="I113" s="334"/>
      <c r="J113" s="334"/>
      <c r="K113" s="334"/>
      <c r="L113" s="334"/>
      <c r="M113" s="335"/>
    </row>
    <row r="114" spans="1:13" ht="17.399999999999999" customHeight="1" x14ac:dyDescent="0.4">
      <c r="A114" s="164">
        <v>6</v>
      </c>
      <c r="B114" s="165" t="s">
        <v>633</v>
      </c>
      <c r="C114" s="330" t="s">
        <v>634</v>
      </c>
      <c r="D114" s="331"/>
      <c r="E114" s="331"/>
      <c r="F114" s="331"/>
      <c r="G114" s="332"/>
      <c r="H114" s="333" t="s">
        <v>635</v>
      </c>
      <c r="I114" s="334"/>
      <c r="J114" s="334"/>
      <c r="K114" s="334"/>
      <c r="L114" s="334"/>
      <c r="M114" s="335"/>
    </row>
    <row r="115" spans="1:13" ht="16.8" x14ac:dyDescent="0.4">
      <c r="A115" s="164">
        <v>7</v>
      </c>
      <c r="B115" s="165" t="s">
        <v>636</v>
      </c>
      <c r="C115" s="330" t="s">
        <v>637</v>
      </c>
      <c r="D115" s="331"/>
      <c r="E115" s="331"/>
      <c r="F115" s="331"/>
      <c r="G115" s="332"/>
      <c r="H115" s="333" t="s">
        <v>638</v>
      </c>
      <c r="I115" s="334"/>
      <c r="J115" s="334"/>
      <c r="K115" s="334"/>
      <c r="L115" s="334"/>
      <c r="M115" s="335"/>
    </row>
    <row r="116" spans="1:13" ht="16.8" x14ac:dyDescent="0.4">
      <c r="A116" s="164">
        <v>8</v>
      </c>
      <c r="B116" s="165" t="s">
        <v>639</v>
      </c>
      <c r="C116" s="330" t="s">
        <v>640</v>
      </c>
      <c r="D116" s="331"/>
      <c r="E116" s="331"/>
      <c r="F116" s="331"/>
      <c r="G116" s="332"/>
      <c r="H116" s="333" t="s">
        <v>640</v>
      </c>
      <c r="I116" s="334"/>
      <c r="J116" s="334"/>
      <c r="K116" s="334"/>
      <c r="L116" s="334"/>
      <c r="M116" s="335"/>
    </row>
    <row r="117" spans="1:13" ht="17.399999999999999" customHeight="1" x14ac:dyDescent="0.4">
      <c r="A117" s="164">
        <v>9</v>
      </c>
      <c r="B117" s="165" t="s">
        <v>641</v>
      </c>
      <c r="C117" s="330" t="s">
        <v>642</v>
      </c>
      <c r="D117" s="331"/>
      <c r="E117" s="331"/>
      <c r="F117" s="331"/>
      <c r="G117" s="332"/>
      <c r="H117" s="333" t="s">
        <v>643</v>
      </c>
      <c r="I117" s="334"/>
      <c r="J117" s="334"/>
      <c r="K117" s="334"/>
      <c r="L117" s="334"/>
      <c r="M117" s="335"/>
    </row>
    <row r="118" spans="1:13" ht="17.399999999999999" customHeight="1" x14ac:dyDescent="0.4">
      <c r="A118" s="164">
        <v>10</v>
      </c>
      <c r="B118" s="165" t="s">
        <v>644</v>
      </c>
      <c r="C118" s="330" t="s">
        <v>645</v>
      </c>
      <c r="D118" s="331"/>
      <c r="E118" s="331"/>
      <c r="F118" s="331"/>
      <c r="G118" s="332"/>
      <c r="H118" s="333" t="s">
        <v>646</v>
      </c>
      <c r="I118" s="334"/>
      <c r="J118" s="334"/>
      <c r="K118" s="334"/>
      <c r="L118" s="334"/>
      <c r="M118" s="335"/>
    </row>
    <row r="119" spans="1:13" ht="17.399999999999999" customHeight="1" x14ac:dyDescent="0.4">
      <c r="A119" s="164">
        <v>11</v>
      </c>
      <c r="B119" s="165" t="s">
        <v>647</v>
      </c>
      <c r="C119" s="330" t="s">
        <v>648</v>
      </c>
      <c r="D119" s="331"/>
      <c r="E119" s="331"/>
      <c r="F119" s="331"/>
      <c r="G119" s="332"/>
      <c r="H119" s="333" t="s">
        <v>649</v>
      </c>
      <c r="I119" s="334"/>
      <c r="J119" s="334"/>
      <c r="K119" s="334"/>
      <c r="L119" s="334"/>
      <c r="M119" s="335"/>
    </row>
    <row r="120" spans="1:13" ht="17.399999999999999" customHeight="1" x14ac:dyDescent="0.4">
      <c r="A120" s="164">
        <v>12</v>
      </c>
      <c r="B120" s="165" t="s">
        <v>650</v>
      </c>
      <c r="C120" s="330" t="s">
        <v>651</v>
      </c>
      <c r="D120" s="331"/>
      <c r="E120" s="331"/>
      <c r="F120" s="331"/>
      <c r="G120" s="332"/>
      <c r="H120" s="333" t="s">
        <v>652</v>
      </c>
      <c r="I120" s="334"/>
      <c r="J120" s="334"/>
      <c r="K120" s="334"/>
      <c r="L120" s="334"/>
      <c r="M120" s="335"/>
    </row>
    <row r="121" spans="1:13" ht="17.399999999999999" customHeight="1" x14ac:dyDescent="0.4">
      <c r="A121" s="164">
        <v>13</v>
      </c>
      <c r="B121" s="165" t="s">
        <v>653</v>
      </c>
      <c r="C121" s="330" t="s">
        <v>654</v>
      </c>
      <c r="D121" s="331"/>
      <c r="E121" s="331"/>
      <c r="F121" s="331"/>
      <c r="G121" s="332"/>
      <c r="H121" s="333" t="s">
        <v>655</v>
      </c>
      <c r="I121" s="334"/>
      <c r="J121" s="334"/>
      <c r="K121" s="334"/>
      <c r="L121" s="334"/>
      <c r="M121" s="335"/>
    </row>
    <row r="122" spans="1:13" ht="17.399999999999999" customHeight="1" x14ac:dyDescent="0.4">
      <c r="A122" s="164">
        <v>14</v>
      </c>
      <c r="B122" s="165" t="s">
        <v>656</v>
      </c>
      <c r="C122" s="330" t="s">
        <v>657</v>
      </c>
      <c r="D122" s="331"/>
      <c r="E122" s="331"/>
      <c r="F122" s="331"/>
      <c r="G122" s="332"/>
      <c r="H122" s="333" t="s">
        <v>658</v>
      </c>
      <c r="I122" s="334"/>
      <c r="J122" s="334"/>
      <c r="K122" s="334"/>
      <c r="L122" s="334"/>
      <c r="M122" s="335"/>
    </row>
    <row r="123" spans="1:13" ht="16.8" x14ac:dyDescent="0.4">
      <c r="A123" s="164">
        <v>15</v>
      </c>
      <c r="B123" s="165" t="s">
        <v>659</v>
      </c>
      <c r="C123" s="330" t="s">
        <v>660</v>
      </c>
      <c r="D123" s="331"/>
      <c r="E123" s="331"/>
      <c r="F123" s="331"/>
      <c r="G123" s="332"/>
      <c r="H123" s="333" t="s">
        <v>631</v>
      </c>
      <c r="I123" s="334"/>
      <c r="J123" s="334"/>
      <c r="K123" s="334"/>
      <c r="L123" s="334"/>
      <c r="M123" s="335"/>
    </row>
    <row r="124" spans="1:13" ht="17.399999999999999" customHeight="1" x14ac:dyDescent="0.4">
      <c r="A124" s="164">
        <v>16</v>
      </c>
      <c r="B124" s="165" t="s">
        <v>661</v>
      </c>
      <c r="C124" s="330" t="s">
        <v>662</v>
      </c>
      <c r="D124" s="331"/>
      <c r="E124" s="331"/>
      <c r="F124" s="331"/>
      <c r="G124" s="332"/>
      <c r="H124" s="333" t="s">
        <v>899</v>
      </c>
      <c r="I124" s="334"/>
      <c r="J124" s="334"/>
      <c r="K124" s="334"/>
      <c r="L124" s="334"/>
      <c r="M124" s="335"/>
    </row>
    <row r="125" spans="1:13" ht="17.399999999999999" customHeight="1" x14ac:dyDescent="0.4">
      <c r="A125" s="164">
        <v>17</v>
      </c>
      <c r="B125" s="165" t="s">
        <v>663</v>
      </c>
      <c r="C125" s="330" t="s">
        <v>664</v>
      </c>
      <c r="D125" s="331"/>
      <c r="E125" s="331"/>
      <c r="F125" s="331"/>
      <c r="G125" s="332"/>
      <c r="H125" s="333" t="s">
        <v>665</v>
      </c>
      <c r="I125" s="334"/>
      <c r="J125" s="334"/>
      <c r="K125" s="334"/>
      <c r="L125" s="334"/>
      <c r="M125" s="335"/>
    </row>
    <row r="126" spans="1:13" ht="17.399999999999999" customHeight="1" x14ac:dyDescent="0.4">
      <c r="A126" s="164">
        <v>18</v>
      </c>
      <c r="B126" s="165" t="s">
        <v>666</v>
      </c>
      <c r="C126" s="330" t="s">
        <v>667</v>
      </c>
      <c r="D126" s="331"/>
      <c r="E126" s="331"/>
      <c r="F126" s="331"/>
      <c r="G126" s="332"/>
      <c r="H126" s="333" t="s">
        <v>668</v>
      </c>
      <c r="I126" s="334"/>
      <c r="J126" s="334"/>
      <c r="K126" s="334"/>
      <c r="L126" s="334"/>
      <c r="M126" s="335"/>
    </row>
    <row r="127" spans="1:13" ht="17.399999999999999" customHeight="1" x14ac:dyDescent="0.4">
      <c r="A127" s="164">
        <v>19</v>
      </c>
      <c r="B127" s="165" t="s">
        <v>669</v>
      </c>
      <c r="C127" s="330" t="s">
        <v>670</v>
      </c>
      <c r="D127" s="331"/>
      <c r="E127" s="331"/>
      <c r="F127" s="331"/>
      <c r="G127" s="332"/>
      <c r="H127" s="333" t="s">
        <v>671</v>
      </c>
      <c r="I127" s="334"/>
      <c r="J127" s="334"/>
      <c r="K127" s="334"/>
      <c r="L127" s="334"/>
      <c r="M127" s="335"/>
    </row>
    <row r="128" spans="1:13" ht="17.399999999999999" customHeight="1" x14ac:dyDescent="0.4">
      <c r="A128" s="164">
        <v>20</v>
      </c>
      <c r="B128" s="165" t="s">
        <v>672</v>
      </c>
      <c r="C128" s="330" t="s">
        <v>673</v>
      </c>
      <c r="D128" s="331"/>
      <c r="E128" s="331"/>
      <c r="F128" s="331"/>
      <c r="G128" s="332"/>
      <c r="H128" s="333" t="s">
        <v>674</v>
      </c>
      <c r="I128" s="334"/>
      <c r="J128" s="334"/>
      <c r="K128" s="334"/>
      <c r="L128" s="334"/>
      <c r="M128" s="335"/>
    </row>
    <row r="129" spans="1:13" ht="17.399999999999999" customHeight="1" x14ac:dyDescent="0.4">
      <c r="A129" s="164">
        <v>21</v>
      </c>
      <c r="B129" s="165" t="s">
        <v>675</v>
      </c>
      <c r="C129" s="330" t="s">
        <v>676</v>
      </c>
      <c r="D129" s="331"/>
      <c r="E129" s="331"/>
      <c r="F129" s="331"/>
      <c r="G129" s="332"/>
      <c r="H129" s="333" t="s">
        <v>677</v>
      </c>
      <c r="I129" s="334"/>
      <c r="J129" s="334"/>
      <c r="K129" s="334"/>
      <c r="L129" s="334"/>
      <c r="M129" s="335"/>
    </row>
    <row r="130" spans="1:13" ht="17.399999999999999" customHeight="1" x14ac:dyDescent="0.4">
      <c r="A130" s="164">
        <v>22</v>
      </c>
      <c r="B130" s="165" t="s">
        <v>678</v>
      </c>
      <c r="C130" s="330" t="s">
        <v>679</v>
      </c>
      <c r="D130" s="331"/>
      <c r="E130" s="331"/>
      <c r="F130" s="331"/>
      <c r="G130" s="332"/>
      <c r="H130" s="333" t="s">
        <v>630</v>
      </c>
      <c r="I130" s="334"/>
      <c r="J130" s="334"/>
      <c r="K130" s="334"/>
      <c r="L130" s="334"/>
      <c r="M130" s="335"/>
    </row>
    <row r="131" spans="1:13" ht="16.8" x14ac:dyDescent="0.4">
      <c r="A131" s="164">
        <v>23</v>
      </c>
      <c r="B131" s="165" t="s">
        <v>680</v>
      </c>
      <c r="C131" s="330" t="s">
        <v>681</v>
      </c>
      <c r="D131" s="331"/>
      <c r="E131" s="331"/>
      <c r="F131" s="331"/>
      <c r="G131" s="332"/>
      <c r="H131" s="333" t="s">
        <v>681</v>
      </c>
      <c r="I131" s="334"/>
      <c r="J131" s="334"/>
      <c r="K131" s="334"/>
      <c r="L131" s="334"/>
      <c r="M131" s="335"/>
    </row>
    <row r="132" spans="1:13" ht="16.8" x14ac:dyDescent="0.4">
      <c r="A132" s="166">
        <v>24</v>
      </c>
      <c r="B132" s="165" t="s">
        <v>687</v>
      </c>
      <c r="C132" s="330" t="s">
        <v>685</v>
      </c>
      <c r="D132" s="331"/>
      <c r="E132" s="331"/>
      <c r="F132" s="331"/>
      <c r="G132" s="332"/>
      <c r="H132" s="333" t="s">
        <v>686</v>
      </c>
      <c r="I132" s="334"/>
      <c r="J132" s="334"/>
      <c r="K132" s="334"/>
      <c r="L132" s="334"/>
      <c r="M132" s="335"/>
    </row>
    <row r="133" spans="1:13" ht="17.399999999999999" thickBot="1" x14ac:dyDescent="0.45">
      <c r="A133" s="167">
        <v>25</v>
      </c>
      <c r="B133" s="168" t="s">
        <v>682</v>
      </c>
      <c r="C133" s="336" t="s">
        <v>990</v>
      </c>
      <c r="D133" s="337"/>
      <c r="E133" s="337"/>
      <c r="F133" s="337"/>
      <c r="G133" s="338"/>
      <c r="H133" s="339" t="s">
        <v>683</v>
      </c>
      <c r="I133" s="340"/>
      <c r="J133" s="340"/>
      <c r="K133" s="340"/>
      <c r="L133" s="340"/>
      <c r="M133" s="341"/>
    </row>
    <row r="134" spans="1:13" ht="6" customHeight="1" x14ac:dyDescent="0.55000000000000004">
      <c r="A134" s="125"/>
      <c r="B134" s="125"/>
      <c r="C134" s="125"/>
      <c r="D134" s="125"/>
      <c r="E134" s="125"/>
      <c r="F134" s="125"/>
      <c r="G134" s="125"/>
      <c r="H134" s="125"/>
      <c r="I134" s="125"/>
      <c r="J134" s="125"/>
      <c r="K134" s="15"/>
      <c r="L134" s="15"/>
      <c r="M134" s="15"/>
    </row>
    <row r="135" spans="1:13" ht="16.8" x14ac:dyDescent="0.4">
      <c r="A135" s="159">
        <v>7</v>
      </c>
      <c r="B135" s="102" t="s">
        <v>851</v>
      </c>
      <c r="C135" s="102"/>
      <c r="D135" s="102"/>
      <c r="E135" s="102"/>
      <c r="F135" s="102"/>
      <c r="G135" s="102"/>
      <c r="H135" s="102"/>
      <c r="I135" s="124"/>
      <c r="J135" s="124"/>
      <c r="K135" s="124"/>
      <c r="L135" s="124"/>
      <c r="M135" s="124"/>
    </row>
    <row r="136" spans="1:13" ht="16.8" x14ac:dyDescent="0.4">
      <c r="A136" s="159">
        <v>7.1</v>
      </c>
      <c r="B136" s="323" t="s">
        <v>852</v>
      </c>
      <c r="C136" s="323"/>
      <c r="D136" s="323"/>
      <c r="E136" s="323"/>
      <c r="F136" s="323"/>
      <c r="G136" s="323"/>
      <c r="H136" s="323"/>
      <c r="I136" s="124"/>
      <c r="J136" s="124"/>
      <c r="K136" s="124"/>
      <c r="L136" s="124"/>
      <c r="M136" s="124"/>
    </row>
    <row r="137" spans="1:13" ht="16.8" x14ac:dyDescent="0.4">
      <c r="A137" s="200" t="s">
        <v>31</v>
      </c>
      <c r="B137" s="288" t="s">
        <v>853</v>
      </c>
      <c r="C137" s="288"/>
      <c r="D137" s="288"/>
      <c r="E137" s="288"/>
      <c r="F137" s="288"/>
      <c r="G137" s="288"/>
      <c r="H137" s="288"/>
      <c r="I137" s="124"/>
      <c r="J137" s="124"/>
      <c r="K137" s="124"/>
      <c r="L137" s="124"/>
      <c r="M137" s="124"/>
    </row>
    <row r="138" spans="1:13" ht="16.8" x14ac:dyDescent="0.4">
      <c r="A138" s="8"/>
      <c r="B138" s="299"/>
      <c r="C138" s="299"/>
      <c r="D138" s="299"/>
      <c r="E138" s="299"/>
      <c r="F138" s="299"/>
      <c r="G138" s="299"/>
      <c r="H138" s="299"/>
      <c r="I138" s="299"/>
      <c r="J138" s="299"/>
      <c r="K138" s="299"/>
      <c r="L138" s="299"/>
      <c r="M138" s="299"/>
    </row>
    <row r="139" spans="1:13" ht="16.8" x14ac:dyDescent="0.4">
      <c r="A139" s="200" t="s">
        <v>32</v>
      </c>
      <c r="B139" s="288" t="s">
        <v>595</v>
      </c>
      <c r="C139" s="288"/>
      <c r="D139" s="288"/>
      <c r="E139" s="288"/>
      <c r="F139" s="288"/>
      <c r="G139" s="288"/>
      <c r="H139" s="288"/>
      <c r="I139" s="124"/>
      <c r="J139" s="124"/>
      <c r="K139" s="124"/>
      <c r="L139" s="124"/>
      <c r="M139" s="124"/>
    </row>
    <row r="140" spans="1:13" ht="16.8" x14ac:dyDescent="0.4">
      <c r="A140" s="8"/>
      <c r="B140" s="299"/>
      <c r="C140" s="299"/>
      <c r="D140" s="299"/>
      <c r="E140" s="299"/>
      <c r="F140" s="299"/>
      <c r="G140" s="299"/>
      <c r="H140" s="299"/>
      <c r="I140" s="299"/>
      <c r="J140" s="299"/>
      <c r="K140" s="299"/>
      <c r="L140" s="299"/>
      <c r="M140" s="299"/>
    </row>
    <row r="141" spans="1:13" ht="16.8" x14ac:dyDescent="0.4">
      <c r="A141" s="200" t="s">
        <v>114</v>
      </c>
      <c r="B141" s="157" t="s">
        <v>854</v>
      </c>
      <c r="C141" s="157"/>
      <c r="D141" s="157"/>
      <c r="E141" s="157"/>
      <c r="F141" s="157"/>
      <c r="G141" s="157"/>
      <c r="H141" s="157"/>
      <c r="I141" s="124"/>
      <c r="J141" s="124"/>
      <c r="K141" s="124"/>
      <c r="L141" s="124"/>
      <c r="M141" s="124"/>
    </row>
    <row r="142" spans="1:13" ht="16.8" x14ac:dyDescent="0.4">
      <c r="A142" s="8"/>
      <c r="B142" s="299"/>
      <c r="C142" s="299"/>
      <c r="D142" s="299"/>
      <c r="E142" s="299"/>
      <c r="F142" s="299"/>
      <c r="G142" s="299"/>
      <c r="H142" s="299"/>
      <c r="I142" s="299"/>
      <c r="J142" s="299"/>
      <c r="K142" s="299"/>
      <c r="L142" s="299"/>
      <c r="M142" s="299"/>
    </row>
    <row r="143" spans="1:13" ht="16.8" x14ac:dyDescent="0.4">
      <c r="A143" s="159">
        <v>2.2000000000000002</v>
      </c>
      <c r="B143" s="323" t="s">
        <v>855</v>
      </c>
      <c r="C143" s="323"/>
      <c r="D143" s="323"/>
      <c r="E143" s="323"/>
      <c r="F143" s="323"/>
      <c r="G143" s="323"/>
      <c r="H143" s="323"/>
      <c r="I143" s="124"/>
      <c r="J143" s="124"/>
      <c r="K143" s="124"/>
      <c r="L143" s="124"/>
      <c r="M143" s="124"/>
    </row>
    <row r="144" spans="1:13" ht="16.8" x14ac:dyDescent="0.4">
      <c r="A144" s="200" t="s">
        <v>33</v>
      </c>
      <c r="B144" s="288" t="s">
        <v>1012</v>
      </c>
      <c r="C144" s="288"/>
      <c r="D144" s="288"/>
      <c r="E144" s="288"/>
      <c r="F144" s="288"/>
      <c r="G144" s="288"/>
      <c r="H144" s="288"/>
      <c r="I144" s="124"/>
      <c r="J144" s="124"/>
      <c r="K144" s="124"/>
      <c r="L144" s="124"/>
      <c r="M144" s="124"/>
    </row>
    <row r="145" spans="1:13" ht="16.8" x14ac:dyDescent="0.4">
      <c r="A145" s="8"/>
      <c r="B145" s="299"/>
      <c r="C145" s="299"/>
      <c r="D145" s="299"/>
      <c r="E145" s="299"/>
      <c r="F145" s="299"/>
      <c r="G145" s="299"/>
      <c r="H145" s="299"/>
      <c r="I145" s="299"/>
      <c r="J145" s="299"/>
      <c r="K145" s="299"/>
      <c r="L145" s="299"/>
      <c r="M145" s="299"/>
    </row>
    <row r="146" spans="1:13" ht="16.8" x14ac:dyDescent="0.4">
      <c r="A146" s="200" t="s">
        <v>118</v>
      </c>
      <c r="B146" s="288" t="s">
        <v>1013</v>
      </c>
      <c r="C146" s="288"/>
      <c r="D146" s="288"/>
      <c r="E146" s="288"/>
      <c r="F146" s="288"/>
      <c r="G146" s="288"/>
      <c r="H146" s="288"/>
      <c r="I146" s="124"/>
      <c r="J146" s="124"/>
      <c r="K146" s="124"/>
      <c r="L146" s="124"/>
      <c r="M146" s="124"/>
    </row>
    <row r="147" spans="1:13" ht="16.8" x14ac:dyDescent="0.4">
      <c r="A147" s="8"/>
      <c r="B147" s="299"/>
      <c r="C147" s="299"/>
      <c r="D147" s="299"/>
      <c r="E147" s="299"/>
      <c r="F147" s="299"/>
      <c r="G147" s="299"/>
      <c r="H147" s="299"/>
      <c r="I147" s="299"/>
      <c r="J147" s="299"/>
      <c r="K147" s="299"/>
      <c r="L147" s="299"/>
      <c r="M147" s="299"/>
    </row>
    <row r="148" spans="1:13" ht="17.399999999999999" thickBot="1" x14ac:dyDescent="0.45">
      <c r="A148" s="200" t="s">
        <v>253</v>
      </c>
      <c r="B148" s="288" t="s">
        <v>1014</v>
      </c>
      <c r="C148" s="288"/>
      <c r="D148" s="288"/>
      <c r="E148" s="288"/>
      <c r="F148" s="288"/>
      <c r="G148" s="288"/>
      <c r="H148" s="288"/>
      <c r="I148" s="124"/>
      <c r="J148" s="124"/>
      <c r="K148" s="124"/>
      <c r="L148" s="124"/>
      <c r="M148" s="124"/>
    </row>
    <row r="149" spans="1:13" ht="16.2" x14ac:dyDescent="0.4">
      <c r="A149" s="128" t="s">
        <v>6</v>
      </c>
      <c r="B149" s="284" t="s">
        <v>819</v>
      </c>
      <c r="C149" s="284"/>
      <c r="D149" s="284"/>
      <c r="E149" s="284" t="s">
        <v>820</v>
      </c>
      <c r="F149" s="284"/>
      <c r="G149" s="284"/>
      <c r="H149" s="284" t="s">
        <v>821</v>
      </c>
      <c r="I149" s="284"/>
      <c r="J149" s="284"/>
      <c r="K149" s="284"/>
      <c r="L149" s="284" t="s">
        <v>822</v>
      </c>
      <c r="M149" s="285"/>
    </row>
    <row r="150" spans="1:13" ht="16.8" x14ac:dyDescent="0.4">
      <c r="A150" s="73">
        <v>1</v>
      </c>
      <c r="B150" s="286"/>
      <c r="C150" s="286"/>
      <c r="D150" s="286"/>
      <c r="E150" s="286"/>
      <c r="F150" s="286"/>
      <c r="G150" s="286"/>
      <c r="H150" s="286"/>
      <c r="I150" s="286"/>
      <c r="J150" s="286"/>
      <c r="K150" s="286"/>
      <c r="L150" s="286"/>
      <c r="M150" s="287"/>
    </row>
    <row r="151" spans="1:13" ht="16.8" x14ac:dyDescent="0.4">
      <c r="A151" s="73">
        <v>2</v>
      </c>
      <c r="B151" s="286"/>
      <c r="C151" s="286"/>
      <c r="D151" s="286"/>
      <c r="E151" s="286"/>
      <c r="F151" s="286"/>
      <c r="G151" s="286"/>
      <c r="H151" s="286"/>
      <c r="I151" s="286"/>
      <c r="J151" s="286"/>
      <c r="K151" s="286"/>
      <c r="L151" s="286"/>
      <c r="M151" s="287"/>
    </row>
    <row r="152" spans="1:13" ht="16.8" x14ac:dyDescent="0.4">
      <c r="A152" s="73">
        <v>3</v>
      </c>
      <c r="B152" s="286"/>
      <c r="C152" s="286"/>
      <c r="D152" s="286"/>
      <c r="E152" s="286"/>
      <c r="F152" s="286"/>
      <c r="G152" s="286"/>
      <c r="H152" s="286"/>
      <c r="I152" s="286"/>
      <c r="J152" s="286"/>
      <c r="K152" s="286"/>
      <c r="L152" s="286"/>
      <c r="M152" s="287"/>
    </row>
    <row r="153" spans="1:13" ht="16.8" x14ac:dyDescent="0.4">
      <c r="A153" s="73">
        <v>4</v>
      </c>
      <c r="B153" s="286"/>
      <c r="C153" s="286"/>
      <c r="D153" s="286"/>
      <c r="E153" s="286"/>
      <c r="F153" s="286"/>
      <c r="G153" s="286"/>
      <c r="H153" s="286"/>
      <c r="I153" s="286"/>
      <c r="J153" s="286"/>
      <c r="K153" s="286"/>
      <c r="L153" s="286"/>
      <c r="M153" s="287"/>
    </row>
    <row r="154" spans="1:13" ht="17.399999999999999" thickBot="1" x14ac:dyDescent="0.45">
      <c r="A154" s="220">
        <v>5</v>
      </c>
      <c r="B154" s="293"/>
      <c r="C154" s="293"/>
      <c r="D154" s="293"/>
      <c r="E154" s="293"/>
      <c r="F154" s="293"/>
      <c r="G154" s="293"/>
      <c r="H154" s="293"/>
      <c r="I154" s="293"/>
      <c r="J154" s="293"/>
      <c r="K154" s="293"/>
      <c r="L154" s="293"/>
      <c r="M154" s="294"/>
    </row>
    <row r="155" spans="1:13" ht="17.399999999999999" thickBot="1" x14ac:dyDescent="0.45">
      <c r="A155" s="8"/>
      <c r="B155" s="124"/>
      <c r="C155" s="124"/>
      <c r="D155" s="124"/>
      <c r="E155" s="124"/>
      <c r="F155" s="124"/>
      <c r="G155" s="124"/>
      <c r="H155" s="124"/>
      <c r="I155" s="124"/>
      <c r="J155" s="124"/>
      <c r="K155" s="124"/>
      <c r="L155" s="124"/>
      <c r="M155" s="124"/>
    </row>
    <row r="156" spans="1:13" ht="16.8" x14ac:dyDescent="0.4">
      <c r="A156" s="132" t="s">
        <v>163</v>
      </c>
      <c r="B156" s="458" t="s">
        <v>1015</v>
      </c>
      <c r="C156" s="459"/>
      <c r="D156" s="459"/>
      <c r="E156" s="459"/>
      <c r="F156" s="459"/>
      <c r="G156" s="459"/>
      <c r="H156" s="459"/>
      <c r="I156" s="459"/>
      <c r="J156" s="459"/>
      <c r="K156" s="459"/>
      <c r="L156" s="459"/>
      <c r="M156" s="460"/>
    </row>
    <row r="157" spans="1:13" ht="16.2" x14ac:dyDescent="0.4">
      <c r="A157" s="129" t="s">
        <v>6</v>
      </c>
      <c r="B157" s="453" t="s">
        <v>819</v>
      </c>
      <c r="C157" s="453"/>
      <c r="D157" s="453"/>
      <c r="E157" s="453" t="s">
        <v>820</v>
      </c>
      <c r="F157" s="453"/>
      <c r="G157" s="453"/>
      <c r="H157" s="453" t="s">
        <v>821</v>
      </c>
      <c r="I157" s="453"/>
      <c r="J157" s="453"/>
      <c r="K157" s="453"/>
      <c r="L157" s="453" t="s">
        <v>822</v>
      </c>
      <c r="M157" s="454"/>
    </row>
    <row r="158" spans="1:13" ht="16.8" x14ac:dyDescent="0.4">
      <c r="A158" s="73">
        <v>1</v>
      </c>
      <c r="B158" s="286"/>
      <c r="C158" s="286"/>
      <c r="D158" s="286"/>
      <c r="E158" s="286"/>
      <c r="F158" s="286"/>
      <c r="G158" s="286"/>
      <c r="H158" s="286"/>
      <c r="I158" s="286"/>
      <c r="J158" s="286"/>
      <c r="K158" s="286"/>
      <c r="L158" s="286"/>
      <c r="M158" s="287"/>
    </row>
    <row r="159" spans="1:13" ht="16.8" x14ac:dyDescent="0.4">
      <c r="A159" s="73">
        <v>2</v>
      </c>
      <c r="B159" s="286"/>
      <c r="C159" s="286"/>
      <c r="D159" s="286"/>
      <c r="E159" s="286"/>
      <c r="F159" s="286"/>
      <c r="G159" s="286"/>
      <c r="H159" s="286"/>
      <c r="I159" s="286"/>
      <c r="J159" s="286"/>
      <c r="K159" s="286"/>
      <c r="L159" s="286"/>
      <c r="M159" s="287"/>
    </row>
    <row r="160" spans="1:13" ht="17.399999999999999" thickBot="1" x14ac:dyDescent="0.45">
      <c r="A160" s="220">
        <v>3</v>
      </c>
      <c r="B160" s="293"/>
      <c r="C160" s="293"/>
      <c r="D160" s="293"/>
      <c r="E160" s="293"/>
      <c r="F160" s="293"/>
      <c r="G160" s="293"/>
      <c r="H160" s="293"/>
      <c r="I160" s="293"/>
      <c r="J160" s="293"/>
      <c r="K160" s="293"/>
      <c r="L160" s="293"/>
      <c r="M160" s="294"/>
    </row>
    <row r="161" spans="1:13" ht="16.8" x14ac:dyDescent="0.4">
      <c r="A161" s="103"/>
      <c r="B161" s="103"/>
      <c r="C161" s="124"/>
      <c r="D161" s="124"/>
      <c r="E161" s="124"/>
      <c r="F161" s="124"/>
      <c r="G161" s="124"/>
      <c r="H161" s="124"/>
      <c r="I161" s="124"/>
      <c r="J161" s="124"/>
      <c r="K161" s="124"/>
      <c r="L161" s="124"/>
      <c r="M161" s="124"/>
    </row>
    <row r="162" spans="1:13" ht="16.8" x14ac:dyDescent="0.4">
      <c r="A162" s="159">
        <v>7.3</v>
      </c>
      <c r="B162" s="152" t="s">
        <v>1016</v>
      </c>
      <c r="C162" s="124"/>
      <c r="D162" s="124"/>
      <c r="E162" s="124"/>
      <c r="F162" s="124"/>
      <c r="G162" s="124"/>
      <c r="H162" s="124"/>
      <c r="I162" s="124"/>
      <c r="J162" s="124"/>
      <c r="K162" s="124"/>
      <c r="L162" s="124"/>
      <c r="M162" s="124"/>
    </row>
    <row r="163" spans="1:13" ht="16.8" x14ac:dyDescent="0.4">
      <c r="A163" s="200" t="s">
        <v>34</v>
      </c>
      <c r="B163" s="157" t="s">
        <v>856</v>
      </c>
      <c r="C163" s="124"/>
      <c r="D163" s="124"/>
      <c r="E163" s="124"/>
      <c r="F163" s="124"/>
      <c r="G163" s="124"/>
      <c r="H163" s="124"/>
      <c r="I163" s="124"/>
      <c r="J163" s="124"/>
      <c r="K163" s="124"/>
      <c r="L163" s="124"/>
      <c r="M163" s="124"/>
    </row>
    <row r="164" spans="1:13" ht="16.8" x14ac:dyDescent="0.4">
      <c r="A164" s="8"/>
      <c r="B164" s="299"/>
      <c r="C164" s="299"/>
      <c r="D164" s="299"/>
      <c r="E164" s="299"/>
      <c r="F164" s="299"/>
      <c r="G164" s="299"/>
      <c r="H164" s="299"/>
      <c r="I164" s="299"/>
      <c r="J164" s="299"/>
      <c r="K164" s="299"/>
      <c r="L164" s="299"/>
      <c r="M164" s="299"/>
    </row>
    <row r="165" spans="1:13" ht="16.8" x14ac:dyDescent="0.4">
      <c r="A165" s="200" t="s">
        <v>35</v>
      </c>
      <c r="B165" s="157" t="s">
        <v>1017</v>
      </c>
      <c r="C165" s="124"/>
      <c r="D165" s="124"/>
      <c r="E165" s="124"/>
      <c r="F165" s="124"/>
      <c r="G165" s="124"/>
      <c r="H165" s="124"/>
      <c r="I165" s="124"/>
      <c r="J165" s="124"/>
      <c r="K165" s="124"/>
      <c r="L165" s="124"/>
      <c r="M165" s="124"/>
    </row>
    <row r="166" spans="1:13" ht="16.8" x14ac:dyDescent="0.4">
      <c r="A166" s="8"/>
      <c r="B166" s="299"/>
      <c r="C166" s="299"/>
      <c r="D166" s="299"/>
      <c r="E166" s="299"/>
      <c r="F166" s="299"/>
      <c r="G166" s="299"/>
      <c r="H166" s="299"/>
      <c r="I166" s="299"/>
      <c r="J166" s="299"/>
      <c r="K166" s="299"/>
      <c r="L166" s="299"/>
      <c r="M166" s="299"/>
    </row>
    <row r="167" spans="1:13" ht="16.8" x14ac:dyDescent="0.4">
      <c r="A167" s="200" t="s">
        <v>165</v>
      </c>
      <c r="B167" s="288" t="s">
        <v>1018</v>
      </c>
      <c r="C167" s="288"/>
      <c r="D167" s="288"/>
      <c r="E167" s="288"/>
      <c r="F167" s="288"/>
      <c r="G167" s="288"/>
      <c r="H167" s="288"/>
      <c r="I167" s="288"/>
      <c r="J167" s="288"/>
      <c r="K167" s="288"/>
      <c r="L167" s="288"/>
      <c r="M167" s="288"/>
    </row>
    <row r="168" spans="1:13" ht="16.8" x14ac:dyDescent="0.4">
      <c r="A168" s="8"/>
      <c r="B168" s="299"/>
      <c r="C168" s="299"/>
      <c r="D168" s="299"/>
      <c r="E168" s="299"/>
      <c r="F168" s="299"/>
      <c r="G168" s="299"/>
      <c r="H168" s="299"/>
      <c r="I168" s="299"/>
      <c r="J168" s="299"/>
      <c r="K168" s="299"/>
      <c r="L168" s="299"/>
      <c r="M168" s="299"/>
    </row>
    <row r="169" spans="1:13" ht="16.8" x14ac:dyDescent="0.4">
      <c r="A169" s="200" t="s">
        <v>926</v>
      </c>
      <c r="B169" s="288" t="s">
        <v>1019</v>
      </c>
      <c r="C169" s="288"/>
      <c r="D169" s="288"/>
      <c r="E169" s="288"/>
      <c r="F169" s="288"/>
      <c r="G169" s="288"/>
      <c r="H169" s="288"/>
      <c r="I169" s="288"/>
      <c r="J169" s="288"/>
      <c r="K169" s="288"/>
      <c r="L169" s="288"/>
      <c r="M169" s="288"/>
    </row>
    <row r="170" spans="1:13" ht="16.8" x14ac:dyDescent="0.4">
      <c r="A170" s="103"/>
      <c r="B170" s="299"/>
      <c r="C170" s="299"/>
      <c r="D170" s="299"/>
      <c r="E170" s="299"/>
      <c r="F170" s="299"/>
      <c r="G170" s="299"/>
      <c r="H170" s="299"/>
      <c r="I170" s="299"/>
      <c r="J170" s="299"/>
      <c r="K170" s="299"/>
      <c r="L170" s="299"/>
      <c r="M170" s="299"/>
    </row>
    <row r="171" spans="1:13" ht="16.8" x14ac:dyDescent="0.4">
      <c r="A171" s="159">
        <v>7.4</v>
      </c>
      <c r="B171" s="323" t="s">
        <v>1020</v>
      </c>
      <c r="C171" s="323"/>
      <c r="D171" s="323"/>
      <c r="E171" s="323"/>
      <c r="F171" s="323"/>
      <c r="G171" s="323"/>
      <c r="H171" s="323"/>
      <c r="I171" s="124"/>
      <c r="J171" s="124"/>
      <c r="K171" s="124"/>
      <c r="L171" s="124"/>
      <c r="M171" s="124"/>
    </row>
    <row r="172" spans="1:13" ht="16.8" x14ac:dyDescent="0.4">
      <c r="A172" s="103"/>
      <c r="B172" s="299"/>
      <c r="C172" s="299"/>
      <c r="D172" s="299"/>
      <c r="E172" s="299"/>
      <c r="F172" s="299"/>
      <c r="G172" s="299"/>
      <c r="H172" s="299"/>
      <c r="I172" s="299"/>
      <c r="J172" s="299"/>
      <c r="K172" s="299"/>
      <c r="L172" s="299"/>
      <c r="M172" s="299"/>
    </row>
    <row r="173" spans="1:13" ht="16.8" x14ac:dyDescent="0.4">
      <c r="A173" s="103"/>
      <c r="B173" s="124"/>
      <c r="C173" s="124"/>
      <c r="D173" s="124"/>
      <c r="E173" s="124"/>
      <c r="F173" s="124"/>
      <c r="G173" s="124"/>
      <c r="H173" s="124"/>
      <c r="I173" s="124"/>
      <c r="J173" s="124"/>
      <c r="K173" s="124"/>
      <c r="L173" s="124"/>
      <c r="M173" s="124"/>
    </row>
    <row r="174" spans="1:13" ht="16.8" x14ac:dyDescent="0.4">
      <c r="A174" s="159">
        <v>7.5</v>
      </c>
      <c r="B174" s="102" t="s">
        <v>823</v>
      </c>
      <c r="C174" s="102"/>
      <c r="D174" s="102"/>
      <c r="E174" s="102"/>
      <c r="F174" s="102"/>
      <c r="G174" s="102"/>
      <c r="H174" s="102"/>
      <c r="I174" s="124"/>
      <c r="J174" s="124"/>
      <c r="K174" s="124"/>
      <c r="L174" s="124"/>
      <c r="M174" s="124"/>
    </row>
    <row r="175" spans="1:13" ht="17.399999999999999" thickBot="1" x14ac:dyDescent="0.45">
      <c r="A175" s="159" t="s">
        <v>927</v>
      </c>
      <c r="B175" s="323" t="s">
        <v>1021</v>
      </c>
      <c r="C175" s="323"/>
      <c r="D175" s="323"/>
      <c r="E175" s="323"/>
      <c r="F175" s="323"/>
      <c r="G175" s="323"/>
      <c r="H175" s="323"/>
      <c r="I175" s="124"/>
      <c r="J175" s="124"/>
      <c r="K175" s="124"/>
      <c r="L175" s="124"/>
      <c r="M175" s="124"/>
    </row>
    <row r="176" spans="1:13" ht="16.8" x14ac:dyDescent="0.4">
      <c r="A176" s="221">
        <v>1</v>
      </c>
      <c r="B176" s="153" t="s">
        <v>824</v>
      </c>
      <c r="C176" s="455" t="s">
        <v>83</v>
      </c>
      <c r="D176" s="456"/>
      <c r="E176" s="456"/>
      <c r="F176" s="456"/>
      <c r="G176" s="457"/>
      <c r="H176" s="325"/>
      <c r="I176" s="325"/>
      <c r="J176" s="325"/>
      <c r="K176" s="325"/>
      <c r="L176" s="325"/>
      <c r="M176" s="326"/>
    </row>
    <row r="177" spans="1:13" ht="16.8" x14ac:dyDescent="0.4">
      <c r="A177" s="73">
        <v>2</v>
      </c>
      <c r="B177" s="155" t="s">
        <v>824</v>
      </c>
      <c r="C177" s="286" t="s">
        <v>83</v>
      </c>
      <c r="D177" s="286"/>
      <c r="E177" s="286"/>
      <c r="F177" s="286"/>
      <c r="G177" s="286"/>
      <c r="H177" s="286"/>
      <c r="I177" s="286"/>
      <c r="J177" s="286"/>
      <c r="K177" s="286"/>
      <c r="L177" s="286"/>
      <c r="M177" s="287"/>
    </row>
    <row r="178" spans="1:13" ht="16.8" x14ac:dyDescent="0.4">
      <c r="A178" s="73">
        <v>3</v>
      </c>
      <c r="B178" s="155" t="s">
        <v>824</v>
      </c>
      <c r="C178" s="286" t="s">
        <v>83</v>
      </c>
      <c r="D178" s="286"/>
      <c r="E178" s="286"/>
      <c r="F178" s="286"/>
      <c r="G178" s="286"/>
      <c r="H178" s="286"/>
      <c r="I178" s="286"/>
      <c r="J178" s="286"/>
      <c r="K178" s="286"/>
      <c r="L178" s="286"/>
      <c r="M178" s="287"/>
    </row>
    <row r="179" spans="1:13" ht="16.8" x14ac:dyDescent="0.4">
      <c r="A179" s="73">
        <v>4</v>
      </c>
      <c r="B179" s="155" t="s">
        <v>824</v>
      </c>
      <c r="C179" s="286" t="s">
        <v>83</v>
      </c>
      <c r="D179" s="286"/>
      <c r="E179" s="286"/>
      <c r="F179" s="286"/>
      <c r="G179" s="286"/>
      <c r="H179" s="286"/>
      <c r="I179" s="286"/>
      <c r="J179" s="286"/>
      <c r="K179" s="286"/>
      <c r="L179" s="286"/>
      <c r="M179" s="287"/>
    </row>
    <row r="180" spans="1:13" ht="16.8" x14ac:dyDescent="0.4">
      <c r="A180" s="73">
        <v>5</v>
      </c>
      <c r="B180" s="155" t="s">
        <v>824</v>
      </c>
      <c r="C180" s="286" t="s">
        <v>83</v>
      </c>
      <c r="D180" s="286"/>
      <c r="E180" s="286"/>
      <c r="F180" s="286"/>
      <c r="G180" s="286"/>
      <c r="H180" s="286"/>
      <c r="I180" s="286"/>
      <c r="J180" s="286"/>
      <c r="K180" s="286"/>
      <c r="L180" s="286"/>
      <c r="M180" s="287"/>
    </row>
    <row r="181" spans="1:13" ht="16.8" x14ac:dyDescent="0.4">
      <c r="A181" s="73">
        <v>6</v>
      </c>
      <c r="B181" s="155" t="s">
        <v>924</v>
      </c>
      <c r="C181" s="286" t="s">
        <v>83</v>
      </c>
      <c r="D181" s="286"/>
      <c r="E181" s="286"/>
      <c r="F181" s="286"/>
      <c r="G181" s="286"/>
      <c r="H181" s="286"/>
      <c r="I181" s="286"/>
      <c r="J181" s="286"/>
      <c r="K181" s="286"/>
      <c r="L181" s="286"/>
      <c r="M181" s="287"/>
    </row>
    <row r="182" spans="1:13" ht="16.8" x14ac:dyDescent="0.4">
      <c r="A182" s="73">
        <v>7</v>
      </c>
      <c r="B182" s="155" t="s">
        <v>924</v>
      </c>
      <c r="C182" s="286" t="s">
        <v>83</v>
      </c>
      <c r="D182" s="286"/>
      <c r="E182" s="286"/>
      <c r="F182" s="286"/>
      <c r="G182" s="286"/>
      <c r="H182" s="286"/>
      <c r="I182" s="286"/>
      <c r="J182" s="286"/>
      <c r="K182" s="286"/>
      <c r="L182" s="286"/>
      <c r="M182" s="287"/>
    </row>
    <row r="183" spans="1:13" ht="16.8" x14ac:dyDescent="0.4">
      <c r="A183" s="73">
        <v>8</v>
      </c>
      <c r="B183" s="155" t="s">
        <v>924</v>
      </c>
      <c r="C183" s="286" t="s">
        <v>83</v>
      </c>
      <c r="D183" s="286"/>
      <c r="E183" s="286"/>
      <c r="F183" s="286"/>
      <c r="G183" s="286"/>
      <c r="H183" s="286"/>
      <c r="I183" s="286"/>
      <c r="J183" s="286"/>
      <c r="K183" s="286"/>
      <c r="L183" s="286"/>
      <c r="M183" s="287"/>
    </row>
    <row r="184" spans="1:13" ht="16.8" x14ac:dyDescent="0.4">
      <c r="A184" s="73">
        <v>9</v>
      </c>
      <c r="B184" s="155" t="s">
        <v>924</v>
      </c>
      <c r="C184" s="286" t="s">
        <v>83</v>
      </c>
      <c r="D184" s="286"/>
      <c r="E184" s="286"/>
      <c r="F184" s="286"/>
      <c r="G184" s="286"/>
      <c r="H184" s="286"/>
      <c r="I184" s="286"/>
      <c r="J184" s="286"/>
      <c r="K184" s="286"/>
      <c r="L184" s="286"/>
      <c r="M184" s="287"/>
    </row>
    <row r="185" spans="1:13" ht="16.8" x14ac:dyDescent="0.4">
      <c r="A185" s="73">
        <v>10</v>
      </c>
      <c r="B185" s="155" t="s">
        <v>924</v>
      </c>
      <c r="C185" s="286" t="s">
        <v>83</v>
      </c>
      <c r="D185" s="286"/>
      <c r="E185" s="286"/>
      <c r="F185" s="286"/>
      <c r="G185" s="286"/>
      <c r="H185" s="286"/>
      <c r="I185" s="286"/>
      <c r="J185" s="286"/>
      <c r="K185" s="286"/>
      <c r="L185" s="286"/>
      <c r="M185" s="287"/>
    </row>
    <row r="186" spans="1:13" ht="16.8" x14ac:dyDescent="0.4">
      <c r="A186" s="73">
        <v>11</v>
      </c>
      <c r="B186" s="155" t="s">
        <v>924</v>
      </c>
      <c r="C186" s="286" t="s">
        <v>83</v>
      </c>
      <c r="D186" s="286"/>
      <c r="E186" s="286"/>
      <c r="F186" s="286"/>
      <c r="G186" s="286"/>
      <c r="H186" s="286"/>
      <c r="I186" s="286"/>
      <c r="J186" s="286"/>
      <c r="K186" s="286"/>
      <c r="L186" s="286"/>
      <c r="M186" s="287"/>
    </row>
    <row r="187" spans="1:13" ht="16.8" x14ac:dyDescent="0.4">
      <c r="A187" s="73">
        <v>12</v>
      </c>
      <c r="B187" s="286" t="s">
        <v>1022</v>
      </c>
      <c r="C187" s="286"/>
      <c r="D187" s="286"/>
      <c r="E187" s="286"/>
      <c r="F187" s="286"/>
      <c r="G187" s="286"/>
      <c r="H187" s="286"/>
      <c r="I187" s="286"/>
      <c r="J187" s="286"/>
      <c r="K187" s="286"/>
      <c r="L187" s="286"/>
      <c r="M187" s="287"/>
    </row>
    <row r="188" spans="1:13" ht="16.8" x14ac:dyDescent="0.4">
      <c r="A188" s="73">
        <v>13</v>
      </c>
      <c r="B188" s="286" t="s">
        <v>1023</v>
      </c>
      <c r="C188" s="286"/>
      <c r="D188" s="286"/>
      <c r="E188" s="286"/>
      <c r="F188" s="286"/>
      <c r="G188" s="286"/>
      <c r="H188" s="286"/>
      <c r="I188" s="286"/>
      <c r="J188" s="286"/>
      <c r="K188" s="286"/>
      <c r="L188" s="286"/>
      <c r="M188" s="287"/>
    </row>
    <row r="189" spans="1:13" ht="16.8" x14ac:dyDescent="0.4">
      <c r="A189" s="73">
        <v>14</v>
      </c>
      <c r="B189" s="286" t="s">
        <v>1024</v>
      </c>
      <c r="C189" s="286"/>
      <c r="D189" s="286"/>
      <c r="E189" s="286"/>
      <c r="F189" s="286"/>
      <c r="G189" s="286"/>
      <c r="H189" s="286"/>
      <c r="I189" s="286"/>
      <c r="J189" s="286"/>
      <c r="K189" s="286"/>
      <c r="L189" s="286"/>
      <c r="M189" s="287"/>
    </row>
    <row r="190" spans="1:13" ht="17.399999999999999" thickBot="1" x14ac:dyDescent="0.45">
      <c r="A190" s="220">
        <v>15</v>
      </c>
      <c r="B190" s="293" t="s">
        <v>1025</v>
      </c>
      <c r="C190" s="293"/>
      <c r="D190" s="293"/>
      <c r="E190" s="293"/>
      <c r="F190" s="293"/>
      <c r="G190" s="293"/>
      <c r="H190" s="293"/>
      <c r="I190" s="293"/>
      <c r="J190" s="293"/>
      <c r="K190" s="293"/>
      <c r="L190" s="293"/>
      <c r="M190" s="294"/>
    </row>
    <row r="191" spans="1:13" ht="16.8" x14ac:dyDescent="0.4">
      <c r="A191" s="103"/>
      <c r="B191" s="322"/>
      <c r="C191" s="322"/>
      <c r="D191" s="322"/>
      <c r="E191" s="322"/>
      <c r="F191" s="322"/>
      <c r="G191" s="322"/>
      <c r="H191" s="124"/>
      <c r="I191" s="124"/>
      <c r="J191" s="124"/>
      <c r="K191" s="124"/>
      <c r="L191" s="124"/>
      <c r="M191" s="124"/>
    </row>
    <row r="192" spans="1:13" ht="17.399999999999999" thickBot="1" x14ac:dyDescent="0.45">
      <c r="A192" s="159" t="s">
        <v>928</v>
      </c>
      <c r="B192" s="323" t="s">
        <v>1026</v>
      </c>
      <c r="C192" s="323"/>
      <c r="D192" s="323"/>
      <c r="E192" s="323"/>
      <c r="F192" s="323"/>
      <c r="G192" s="323"/>
      <c r="H192" s="124"/>
      <c r="I192" s="124"/>
      <c r="J192" s="124"/>
      <c r="K192" s="124"/>
      <c r="L192" s="124"/>
      <c r="M192" s="124"/>
    </row>
    <row r="193" spans="1:13" ht="16.8" x14ac:dyDescent="0.4">
      <c r="A193" s="324">
        <v>1</v>
      </c>
      <c r="B193" s="325" t="s">
        <v>824</v>
      </c>
      <c r="C193" s="455" t="s">
        <v>992</v>
      </c>
      <c r="D193" s="456"/>
      <c r="E193" s="456"/>
      <c r="F193" s="456"/>
      <c r="G193" s="457"/>
      <c r="H193" s="241"/>
      <c r="I193" s="325" t="s">
        <v>920</v>
      </c>
      <c r="J193" s="325"/>
      <c r="K193" s="325"/>
      <c r="L193" s="325"/>
      <c r="M193" s="154"/>
    </row>
    <row r="194" spans="1:13" ht="16.8" x14ac:dyDescent="0.4">
      <c r="A194" s="307"/>
      <c r="B194" s="286"/>
      <c r="C194" s="300" t="s">
        <v>993</v>
      </c>
      <c r="D194" s="301"/>
      <c r="E194" s="301"/>
      <c r="F194" s="301"/>
      <c r="G194" s="316"/>
      <c r="H194" s="240"/>
      <c r="I194" s="286" t="s">
        <v>919</v>
      </c>
      <c r="J194" s="286"/>
      <c r="K194" s="286"/>
      <c r="L194" s="286"/>
      <c r="M194" s="156"/>
    </row>
    <row r="195" spans="1:13" ht="16.8" x14ac:dyDescent="0.4">
      <c r="A195" s="307"/>
      <c r="B195" s="286"/>
      <c r="C195" s="286" t="s">
        <v>994</v>
      </c>
      <c r="D195" s="286"/>
      <c r="E195" s="286"/>
      <c r="F195" s="286"/>
      <c r="G195" s="286"/>
      <c r="H195" s="240"/>
      <c r="I195" s="286" t="s">
        <v>921</v>
      </c>
      <c r="J195" s="286"/>
      <c r="K195" s="286"/>
      <c r="L195" s="286"/>
      <c r="M195" s="156"/>
    </row>
    <row r="196" spans="1:13" ht="16.8" x14ac:dyDescent="0.4">
      <c r="A196" s="307"/>
      <c r="B196" s="286"/>
      <c r="C196" s="309" t="s">
        <v>1003</v>
      </c>
      <c r="D196" s="310"/>
      <c r="E196" s="310"/>
      <c r="F196" s="310"/>
      <c r="G196" s="311"/>
      <c r="H196" s="319"/>
      <c r="I196" s="286" t="s">
        <v>922</v>
      </c>
      <c r="J196" s="286"/>
      <c r="K196" s="286"/>
      <c r="L196" s="286"/>
      <c r="M196" s="156"/>
    </row>
    <row r="197" spans="1:13" ht="16.8" x14ac:dyDescent="0.4">
      <c r="A197" s="307"/>
      <c r="B197" s="286"/>
      <c r="C197" s="317"/>
      <c r="D197" s="299"/>
      <c r="E197" s="299"/>
      <c r="F197" s="299"/>
      <c r="G197" s="318"/>
      <c r="H197" s="320"/>
      <c r="I197" s="286" t="s">
        <v>923</v>
      </c>
      <c r="J197" s="286"/>
      <c r="K197" s="286"/>
      <c r="L197" s="286"/>
      <c r="M197" s="156"/>
    </row>
    <row r="198" spans="1:13" ht="16.8" x14ac:dyDescent="0.4">
      <c r="A198" s="308"/>
      <c r="B198" s="286"/>
      <c r="C198" s="317"/>
      <c r="D198" s="299"/>
      <c r="E198" s="299"/>
      <c r="F198" s="299"/>
      <c r="G198" s="318"/>
      <c r="H198" s="321"/>
      <c r="I198" s="286" t="s">
        <v>1051</v>
      </c>
      <c r="J198" s="286"/>
      <c r="K198" s="286"/>
      <c r="L198" s="286"/>
      <c r="M198" s="156"/>
    </row>
    <row r="199" spans="1:13" ht="16.8" x14ac:dyDescent="0.4">
      <c r="A199" s="306">
        <v>2</v>
      </c>
      <c r="B199" s="286" t="s">
        <v>824</v>
      </c>
      <c r="C199" s="286" t="s">
        <v>992</v>
      </c>
      <c r="D199" s="286"/>
      <c r="E199" s="286"/>
      <c r="F199" s="286"/>
      <c r="G199" s="286"/>
      <c r="H199" s="240"/>
      <c r="I199" s="286" t="s">
        <v>920</v>
      </c>
      <c r="J199" s="286"/>
      <c r="K199" s="286"/>
      <c r="L199" s="286"/>
      <c r="M199" s="156"/>
    </row>
    <row r="200" spans="1:13" ht="16.8" x14ac:dyDescent="0.4">
      <c r="A200" s="307"/>
      <c r="B200" s="286"/>
      <c r="C200" s="300" t="s">
        <v>993</v>
      </c>
      <c r="D200" s="301"/>
      <c r="E200" s="301"/>
      <c r="F200" s="301"/>
      <c r="G200" s="316"/>
      <c r="H200" s="240"/>
      <c r="I200" s="286" t="s">
        <v>919</v>
      </c>
      <c r="J200" s="286"/>
      <c r="K200" s="286"/>
      <c r="L200" s="286"/>
      <c r="M200" s="156"/>
    </row>
    <row r="201" spans="1:13" ht="16.8" x14ac:dyDescent="0.4">
      <c r="A201" s="307"/>
      <c r="B201" s="286"/>
      <c r="C201" s="286" t="s">
        <v>994</v>
      </c>
      <c r="D201" s="286"/>
      <c r="E201" s="286"/>
      <c r="F201" s="286"/>
      <c r="G201" s="286"/>
      <c r="H201" s="240"/>
      <c r="I201" s="286" t="s">
        <v>921</v>
      </c>
      <c r="J201" s="286"/>
      <c r="K201" s="286"/>
      <c r="L201" s="286"/>
      <c r="M201" s="156"/>
    </row>
    <row r="202" spans="1:13" ht="16.8" x14ac:dyDescent="0.4">
      <c r="A202" s="307"/>
      <c r="B202" s="286"/>
      <c r="C202" s="309" t="s">
        <v>1003</v>
      </c>
      <c r="D202" s="310"/>
      <c r="E202" s="310"/>
      <c r="F202" s="310"/>
      <c r="G202" s="311"/>
      <c r="H202" s="319"/>
      <c r="I202" s="286" t="s">
        <v>922</v>
      </c>
      <c r="J202" s="286"/>
      <c r="K202" s="286"/>
      <c r="L202" s="286"/>
      <c r="M202" s="156"/>
    </row>
    <row r="203" spans="1:13" ht="16.8" x14ac:dyDescent="0.4">
      <c r="A203" s="307"/>
      <c r="B203" s="286"/>
      <c r="C203" s="317"/>
      <c r="D203" s="299"/>
      <c r="E203" s="299"/>
      <c r="F203" s="299"/>
      <c r="G203" s="318"/>
      <c r="H203" s="320"/>
      <c r="I203" s="286" t="s">
        <v>923</v>
      </c>
      <c r="J203" s="286"/>
      <c r="K203" s="286"/>
      <c r="L203" s="286"/>
      <c r="M203" s="156"/>
    </row>
    <row r="204" spans="1:13" ht="16.8" x14ac:dyDescent="0.4">
      <c r="A204" s="308"/>
      <c r="B204" s="286"/>
      <c r="C204" s="312"/>
      <c r="D204" s="313"/>
      <c r="E204" s="313"/>
      <c r="F204" s="313"/>
      <c r="G204" s="314"/>
      <c r="H204" s="321"/>
      <c r="I204" s="286" t="s">
        <v>1051</v>
      </c>
      <c r="J204" s="286"/>
      <c r="K204" s="286"/>
      <c r="L204" s="286"/>
      <c r="M204" s="156"/>
    </row>
    <row r="205" spans="1:13" ht="16.8" x14ac:dyDescent="0.4">
      <c r="A205" s="306">
        <v>3</v>
      </c>
      <c r="B205" s="286" t="s">
        <v>824</v>
      </c>
      <c r="C205" s="286" t="s">
        <v>992</v>
      </c>
      <c r="D205" s="286"/>
      <c r="E205" s="286"/>
      <c r="F205" s="286"/>
      <c r="G205" s="286"/>
      <c r="H205" s="240"/>
      <c r="I205" s="286" t="s">
        <v>920</v>
      </c>
      <c r="J205" s="286"/>
      <c r="K205" s="286"/>
      <c r="L205" s="286"/>
      <c r="M205" s="156"/>
    </row>
    <row r="206" spans="1:13" ht="16.8" x14ac:dyDescent="0.4">
      <c r="A206" s="307"/>
      <c r="B206" s="286"/>
      <c r="C206" s="300" t="s">
        <v>993</v>
      </c>
      <c r="D206" s="301"/>
      <c r="E206" s="301"/>
      <c r="F206" s="301"/>
      <c r="G206" s="316"/>
      <c r="H206" s="240"/>
      <c r="I206" s="286" t="s">
        <v>919</v>
      </c>
      <c r="J206" s="286"/>
      <c r="K206" s="286"/>
      <c r="L206" s="286"/>
      <c r="M206" s="156"/>
    </row>
    <row r="207" spans="1:13" ht="16.8" x14ac:dyDescent="0.4">
      <c r="A207" s="307"/>
      <c r="B207" s="286"/>
      <c r="C207" s="286" t="s">
        <v>994</v>
      </c>
      <c r="D207" s="286"/>
      <c r="E207" s="286"/>
      <c r="F207" s="286"/>
      <c r="G207" s="286"/>
      <c r="H207" s="240"/>
      <c r="I207" s="286" t="s">
        <v>921</v>
      </c>
      <c r="J207" s="286"/>
      <c r="K207" s="286"/>
      <c r="L207" s="286"/>
      <c r="M207" s="156"/>
    </row>
    <row r="208" spans="1:13" ht="16.8" x14ac:dyDescent="0.4">
      <c r="A208" s="307"/>
      <c r="B208" s="286"/>
      <c r="C208" s="309" t="s">
        <v>1003</v>
      </c>
      <c r="D208" s="310"/>
      <c r="E208" s="310"/>
      <c r="F208" s="310"/>
      <c r="G208" s="311"/>
      <c r="H208" s="319"/>
      <c r="I208" s="286" t="s">
        <v>922</v>
      </c>
      <c r="J208" s="286"/>
      <c r="K208" s="286"/>
      <c r="L208" s="286"/>
      <c r="M208" s="156"/>
    </row>
    <row r="209" spans="1:13" ht="16.8" x14ac:dyDescent="0.4">
      <c r="A209" s="307"/>
      <c r="B209" s="286"/>
      <c r="C209" s="317"/>
      <c r="D209" s="299"/>
      <c r="E209" s="299"/>
      <c r="F209" s="299"/>
      <c r="G209" s="318"/>
      <c r="H209" s="320"/>
      <c r="I209" s="286" t="s">
        <v>923</v>
      </c>
      <c r="J209" s="286"/>
      <c r="K209" s="286"/>
      <c r="L209" s="286"/>
      <c r="M209" s="156"/>
    </row>
    <row r="210" spans="1:13" ht="16.8" x14ac:dyDescent="0.4">
      <c r="A210" s="308"/>
      <c r="B210" s="286"/>
      <c r="C210" s="312"/>
      <c r="D210" s="313"/>
      <c r="E210" s="313"/>
      <c r="F210" s="313"/>
      <c r="G210" s="314"/>
      <c r="H210" s="321"/>
      <c r="I210" s="286" t="s">
        <v>1051</v>
      </c>
      <c r="J210" s="286"/>
      <c r="K210" s="286"/>
      <c r="L210" s="286"/>
      <c r="M210" s="156"/>
    </row>
    <row r="211" spans="1:13" ht="16.8" x14ac:dyDescent="0.4">
      <c r="A211" s="306">
        <v>4</v>
      </c>
      <c r="B211" s="286" t="s">
        <v>824</v>
      </c>
      <c r="C211" s="286" t="s">
        <v>992</v>
      </c>
      <c r="D211" s="286"/>
      <c r="E211" s="286"/>
      <c r="F211" s="286"/>
      <c r="G211" s="286"/>
      <c r="H211" s="240"/>
      <c r="I211" s="286" t="s">
        <v>920</v>
      </c>
      <c r="J211" s="286"/>
      <c r="K211" s="286"/>
      <c r="L211" s="286"/>
      <c r="M211" s="156"/>
    </row>
    <row r="212" spans="1:13" ht="16.8" x14ac:dyDescent="0.4">
      <c r="A212" s="307"/>
      <c r="B212" s="286"/>
      <c r="C212" s="300" t="s">
        <v>993</v>
      </c>
      <c r="D212" s="301"/>
      <c r="E212" s="301"/>
      <c r="F212" s="301"/>
      <c r="G212" s="316"/>
      <c r="H212" s="240"/>
      <c r="I212" s="286" t="s">
        <v>919</v>
      </c>
      <c r="J212" s="286"/>
      <c r="K212" s="286"/>
      <c r="L212" s="286"/>
      <c r="M212" s="156"/>
    </row>
    <row r="213" spans="1:13" ht="16.8" x14ac:dyDescent="0.4">
      <c r="A213" s="307"/>
      <c r="B213" s="286"/>
      <c r="C213" s="286" t="s">
        <v>994</v>
      </c>
      <c r="D213" s="286"/>
      <c r="E213" s="286"/>
      <c r="F213" s="286"/>
      <c r="G213" s="286"/>
      <c r="H213" s="240"/>
      <c r="I213" s="286" t="s">
        <v>921</v>
      </c>
      <c r="J213" s="286"/>
      <c r="K213" s="286"/>
      <c r="L213" s="286"/>
      <c r="M213" s="156"/>
    </row>
    <row r="214" spans="1:13" ht="16.8" x14ac:dyDescent="0.4">
      <c r="A214" s="307"/>
      <c r="B214" s="286"/>
      <c r="C214" s="309" t="s">
        <v>1003</v>
      </c>
      <c r="D214" s="310"/>
      <c r="E214" s="310"/>
      <c r="F214" s="310"/>
      <c r="G214" s="311"/>
      <c r="H214" s="319"/>
      <c r="I214" s="286" t="s">
        <v>922</v>
      </c>
      <c r="J214" s="286"/>
      <c r="K214" s="286"/>
      <c r="L214" s="286"/>
      <c r="M214" s="156"/>
    </row>
    <row r="215" spans="1:13" ht="16.8" x14ac:dyDescent="0.4">
      <c r="A215" s="307"/>
      <c r="B215" s="286"/>
      <c r="C215" s="317"/>
      <c r="D215" s="299"/>
      <c r="E215" s="299"/>
      <c r="F215" s="299"/>
      <c r="G215" s="318"/>
      <c r="H215" s="320"/>
      <c r="I215" s="286" t="s">
        <v>923</v>
      </c>
      <c r="J215" s="286"/>
      <c r="K215" s="286"/>
      <c r="L215" s="286"/>
      <c r="M215" s="156"/>
    </row>
    <row r="216" spans="1:13" ht="16.8" x14ac:dyDescent="0.4">
      <c r="A216" s="308"/>
      <c r="B216" s="286"/>
      <c r="C216" s="312"/>
      <c r="D216" s="313"/>
      <c r="E216" s="313"/>
      <c r="F216" s="313"/>
      <c r="G216" s="314"/>
      <c r="H216" s="321"/>
      <c r="I216" s="286" t="s">
        <v>1051</v>
      </c>
      <c r="J216" s="286"/>
      <c r="K216" s="286"/>
      <c r="L216" s="286"/>
      <c r="M216" s="156"/>
    </row>
    <row r="217" spans="1:13" ht="16.8" x14ac:dyDescent="0.4">
      <c r="A217" s="306">
        <v>5</v>
      </c>
      <c r="B217" s="286" t="s">
        <v>824</v>
      </c>
      <c r="C217" s="286" t="s">
        <v>992</v>
      </c>
      <c r="D217" s="286"/>
      <c r="E217" s="286"/>
      <c r="F217" s="286"/>
      <c r="G217" s="286"/>
      <c r="H217" s="240"/>
      <c r="I217" s="286" t="s">
        <v>920</v>
      </c>
      <c r="J217" s="286"/>
      <c r="K217" s="286"/>
      <c r="L217" s="286"/>
      <c r="M217" s="156"/>
    </row>
    <row r="218" spans="1:13" ht="16.8" x14ac:dyDescent="0.4">
      <c r="A218" s="307"/>
      <c r="B218" s="286"/>
      <c r="C218" s="300" t="s">
        <v>993</v>
      </c>
      <c r="D218" s="301"/>
      <c r="E218" s="301"/>
      <c r="F218" s="301"/>
      <c r="G218" s="316"/>
      <c r="H218" s="240"/>
      <c r="I218" s="286" t="s">
        <v>919</v>
      </c>
      <c r="J218" s="286"/>
      <c r="K218" s="286"/>
      <c r="L218" s="286"/>
      <c r="M218" s="156"/>
    </row>
    <row r="219" spans="1:13" ht="16.8" x14ac:dyDescent="0.4">
      <c r="A219" s="307"/>
      <c r="B219" s="286"/>
      <c r="C219" s="286" t="s">
        <v>994</v>
      </c>
      <c r="D219" s="286"/>
      <c r="E219" s="286"/>
      <c r="F219" s="286"/>
      <c r="G219" s="286"/>
      <c r="H219" s="240"/>
      <c r="I219" s="286" t="s">
        <v>921</v>
      </c>
      <c r="J219" s="286"/>
      <c r="K219" s="286"/>
      <c r="L219" s="286"/>
      <c r="M219" s="156"/>
    </row>
    <row r="220" spans="1:13" ht="16.8" x14ac:dyDescent="0.4">
      <c r="A220" s="307"/>
      <c r="B220" s="286"/>
      <c r="C220" s="309" t="s">
        <v>1003</v>
      </c>
      <c r="D220" s="310"/>
      <c r="E220" s="310"/>
      <c r="F220" s="310"/>
      <c r="G220" s="311"/>
      <c r="H220" s="319"/>
      <c r="I220" s="286" t="s">
        <v>922</v>
      </c>
      <c r="J220" s="286"/>
      <c r="K220" s="286"/>
      <c r="L220" s="286"/>
      <c r="M220" s="156"/>
    </row>
    <row r="221" spans="1:13" ht="16.8" x14ac:dyDescent="0.4">
      <c r="A221" s="307"/>
      <c r="B221" s="286"/>
      <c r="C221" s="317"/>
      <c r="D221" s="299"/>
      <c r="E221" s="299"/>
      <c r="F221" s="299"/>
      <c r="G221" s="318"/>
      <c r="H221" s="320"/>
      <c r="I221" s="286" t="s">
        <v>923</v>
      </c>
      <c r="J221" s="286"/>
      <c r="K221" s="286"/>
      <c r="L221" s="286"/>
      <c r="M221" s="156"/>
    </row>
    <row r="222" spans="1:13" ht="16.8" x14ac:dyDescent="0.4">
      <c r="A222" s="308"/>
      <c r="B222" s="286"/>
      <c r="C222" s="312"/>
      <c r="D222" s="313"/>
      <c r="E222" s="313"/>
      <c r="F222" s="313"/>
      <c r="G222" s="314"/>
      <c r="H222" s="321"/>
      <c r="I222" s="286" t="s">
        <v>1051</v>
      </c>
      <c r="J222" s="286"/>
      <c r="K222" s="286"/>
      <c r="L222" s="286"/>
      <c r="M222" s="156"/>
    </row>
    <row r="223" spans="1:13" ht="16.8" x14ac:dyDescent="0.4">
      <c r="A223" s="306">
        <v>6</v>
      </c>
      <c r="B223" s="286" t="s">
        <v>824</v>
      </c>
      <c r="C223" s="286" t="s">
        <v>992</v>
      </c>
      <c r="D223" s="286"/>
      <c r="E223" s="286"/>
      <c r="F223" s="286"/>
      <c r="G223" s="286"/>
      <c r="H223" s="240"/>
      <c r="I223" s="286" t="s">
        <v>920</v>
      </c>
      <c r="J223" s="286"/>
      <c r="K223" s="286"/>
      <c r="L223" s="286"/>
      <c r="M223" s="156"/>
    </row>
    <row r="224" spans="1:13" ht="16.8" x14ac:dyDescent="0.4">
      <c r="A224" s="307"/>
      <c r="B224" s="286"/>
      <c r="C224" s="300" t="s">
        <v>993</v>
      </c>
      <c r="D224" s="301"/>
      <c r="E224" s="301"/>
      <c r="F224" s="301"/>
      <c r="G224" s="316"/>
      <c r="H224" s="240"/>
      <c r="I224" s="286" t="s">
        <v>919</v>
      </c>
      <c r="J224" s="286"/>
      <c r="K224" s="286"/>
      <c r="L224" s="286"/>
      <c r="M224" s="156"/>
    </row>
    <row r="225" spans="1:13" ht="16.8" x14ac:dyDescent="0.4">
      <c r="A225" s="307"/>
      <c r="B225" s="286"/>
      <c r="C225" s="286" t="s">
        <v>994</v>
      </c>
      <c r="D225" s="286"/>
      <c r="E225" s="286"/>
      <c r="F225" s="286"/>
      <c r="G225" s="286"/>
      <c r="H225" s="240"/>
      <c r="I225" s="286" t="s">
        <v>921</v>
      </c>
      <c r="J225" s="286"/>
      <c r="K225" s="286"/>
      <c r="L225" s="286"/>
      <c r="M225" s="156"/>
    </row>
    <row r="226" spans="1:13" ht="16.8" x14ac:dyDescent="0.4">
      <c r="A226" s="307"/>
      <c r="B226" s="286"/>
      <c r="C226" s="309" t="s">
        <v>1003</v>
      </c>
      <c r="D226" s="310"/>
      <c r="E226" s="310"/>
      <c r="F226" s="310"/>
      <c r="G226" s="311"/>
      <c r="H226" s="319"/>
      <c r="I226" s="286" t="s">
        <v>922</v>
      </c>
      <c r="J226" s="286"/>
      <c r="K226" s="286"/>
      <c r="L226" s="286"/>
      <c r="M226" s="156"/>
    </row>
    <row r="227" spans="1:13" ht="16.8" x14ac:dyDescent="0.4">
      <c r="A227" s="307"/>
      <c r="B227" s="286"/>
      <c r="C227" s="317"/>
      <c r="D227" s="299"/>
      <c r="E227" s="299"/>
      <c r="F227" s="299"/>
      <c r="G227" s="318"/>
      <c r="H227" s="320"/>
      <c r="I227" s="286" t="s">
        <v>923</v>
      </c>
      <c r="J227" s="286"/>
      <c r="K227" s="286"/>
      <c r="L227" s="286"/>
      <c r="M227" s="156"/>
    </row>
    <row r="228" spans="1:13" ht="16.8" x14ac:dyDescent="0.4">
      <c r="A228" s="308"/>
      <c r="B228" s="286"/>
      <c r="C228" s="312"/>
      <c r="D228" s="313"/>
      <c r="E228" s="313"/>
      <c r="F228" s="313"/>
      <c r="G228" s="314"/>
      <c r="H228" s="321"/>
      <c r="I228" s="286" t="s">
        <v>1051</v>
      </c>
      <c r="J228" s="286"/>
      <c r="K228" s="286"/>
      <c r="L228" s="286"/>
      <c r="M228" s="156"/>
    </row>
    <row r="229" spans="1:13" ht="16.8" x14ac:dyDescent="0.4">
      <c r="A229" s="306">
        <v>7</v>
      </c>
      <c r="B229" s="286" t="s">
        <v>951</v>
      </c>
      <c r="C229" s="286" t="s">
        <v>992</v>
      </c>
      <c r="D229" s="286"/>
      <c r="E229" s="286"/>
      <c r="F229" s="286"/>
      <c r="G229" s="286"/>
      <c r="H229" s="240"/>
      <c r="I229" s="286" t="s">
        <v>920</v>
      </c>
      <c r="J229" s="286"/>
      <c r="K229" s="286"/>
      <c r="L229" s="286"/>
      <c r="M229" s="156"/>
    </row>
    <row r="230" spans="1:13" ht="16.8" x14ac:dyDescent="0.4">
      <c r="A230" s="307"/>
      <c r="B230" s="286"/>
      <c r="C230" s="300" t="s">
        <v>993</v>
      </c>
      <c r="D230" s="301"/>
      <c r="E230" s="301"/>
      <c r="F230" s="301"/>
      <c r="G230" s="316"/>
      <c r="H230" s="240"/>
      <c r="I230" s="286" t="s">
        <v>919</v>
      </c>
      <c r="J230" s="286"/>
      <c r="K230" s="286"/>
      <c r="L230" s="286"/>
      <c r="M230" s="156"/>
    </row>
    <row r="231" spans="1:13" ht="16.8" x14ac:dyDescent="0.4">
      <c r="A231" s="307"/>
      <c r="B231" s="286"/>
      <c r="C231" s="286" t="s">
        <v>994</v>
      </c>
      <c r="D231" s="286"/>
      <c r="E231" s="286"/>
      <c r="F231" s="286"/>
      <c r="G231" s="286"/>
      <c r="H231" s="240"/>
      <c r="I231" s="286" t="s">
        <v>921</v>
      </c>
      <c r="J231" s="286"/>
      <c r="K231" s="286"/>
      <c r="L231" s="286"/>
      <c r="M231" s="156"/>
    </row>
    <row r="232" spans="1:13" ht="16.8" x14ac:dyDescent="0.4">
      <c r="A232" s="307"/>
      <c r="B232" s="286"/>
      <c r="C232" s="309" t="s">
        <v>1003</v>
      </c>
      <c r="D232" s="310"/>
      <c r="E232" s="310"/>
      <c r="F232" s="310"/>
      <c r="G232" s="311"/>
      <c r="H232" s="319"/>
      <c r="I232" s="286" t="s">
        <v>922</v>
      </c>
      <c r="J232" s="286"/>
      <c r="K232" s="286"/>
      <c r="L232" s="286"/>
      <c r="M232" s="156"/>
    </row>
    <row r="233" spans="1:13" ht="16.8" x14ac:dyDescent="0.4">
      <c r="A233" s="307"/>
      <c r="B233" s="286"/>
      <c r="C233" s="317"/>
      <c r="D233" s="299"/>
      <c r="E233" s="299"/>
      <c r="F233" s="299"/>
      <c r="G233" s="318"/>
      <c r="H233" s="320"/>
      <c r="I233" s="286" t="s">
        <v>923</v>
      </c>
      <c r="J233" s="286"/>
      <c r="K233" s="286"/>
      <c r="L233" s="286"/>
      <c r="M233" s="156"/>
    </row>
    <row r="234" spans="1:13" ht="16.8" x14ac:dyDescent="0.4">
      <c r="A234" s="308"/>
      <c r="B234" s="286"/>
      <c r="C234" s="312"/>
      <c r="D234" s="313"/>
      <c r="E234" s="313"/>
      <c r="F234" s="313"/>
      <c r="G234" s="314"/>
      <c r="H234" s="321"/>
      <c r="I234" s="286" t="s">
        <v>1051</v>
      </c>
      <c r="J234" s="286"/>
      <c r="K234" s="286"/>
      <c r="L234" s="286"/>
      <c r="M234" s="156"/>
    </row>
    <row r="235" spans="1:13" ht="16.8" x14ac:dyDescent="0.4">
      <c r="A235" s="306">
        <v>8</v>
      </c>
      <c r="B235" s="286" t="s">
        <v>951</v>
      </c>
      <c r="C235" s="286" t="s">
        <v>992</v>
      </c>
      <c r="D235" s="286"/>
      <c r="E235" s="286"/>
      <c r="F235" s="286"/>
      <c r="G235" s="286"/>
      <c r="H235" s="240"/>
      <c r="I235" s="286" t="s">
        <v>920</v>
      </c>
      <c r="J235" s="286"/>
      <c r="K235" s="286"/>
      <c r="L235" s="286"/>
      <c r="M235" s="156"/>
    </row>
    <row r="236" spans="1:13" ht="16.8" x14ac:dyDescent="0.4">
      <c r="A236" s="307"/>
      <c r="B236" s="286"/>
      <c r="C236" s="300" t="s">
        <v>993</v>
      </c>
      <c r="D236" s="301"/>
      <c r="E236" s="301"/>
      <c r="F236" s="301"/>
      <c r="G236" s="316"/>
      <c r="H236" s="240"/>
      <c r="I236" s="286" t="s">
        <v>919</v>
      </c>
      <c r="J236" s="286"/>
      <c r="K236" s="286"/>
      <c r="L236" s="286"/>
      <c r="M236" s="156"/>
    </row>
    <row r="237" spans="1:13" ht="16.8" x14ac:dyDescent="0.4">
      <c r="A237" s="307"/>
      <c r="B237" s="286"/>
      <c r="C237" s="286" t="s">
        <v>994</v>
      </c>
      <c r="D237" s="286"/>
      <c r="E237" s="286"/>
      <c r="F237" s="286"/>
      <c r="G237" s="286"/>
      <c r="H237" s="240"/>
      <c r="I237" s="286" t="s">
        <v>921</v>
      </c>
      <c r="J237" s="286"/>
      <c r="K237" s="286"/>
      <c r="L237" s="286"/>
      <c r="M237" s="156"/>
    </row>
    <row r="238" spans="1:13" ht="16.8" x14ac:dyDescent="0.4">
      <c r="A238" s="307"/>
      <c r="B238" s="286"/>
      <c r="C238" s="309" t="s">
        <v>1003</v>
      </c>
      <c r="D238" s="310"/>
      <c r="E238" s="310"/>
      <c r="F238" s="310"/>
      <c r="G238" s="311"/>
      <c r="H238" s="319"/>
      <c r="I238" s="286" t="s">
        <v>922</v>
      </c>
      <c r="J238" s="286"/>
      <c r="K238" s="286"/>
      <c r="L238" s="286"/>
      <c r="M238" s="156"/>
    </row>
    <row r="239" spans="1:13" ht="16.8" x14ac:dyDescent="0.4">
      <c r="A239" s="307"/>
      <c r="B239" s="286"/>
      <c r="C239" s="317"/>
      <c r="D239" s="299"/>
      <c r="E239" s="299"/>
      <c r="F239" s="299"/>
      <c r="G239" s="318"/>
      <c r="H239" s="320"/>
      <c r="I239" s="286" t="s">
        <v>923</v>
      </c>
      <c r="J239" s="286"/>
      <c r="K239" s="286"/>
      <c r="L239" s="286"/>
      <c r="M239" s="156"/>
    </row>
    <row r="240" spans="1:13" ht="16.8" x14ac:dyDescent="0.4">
      <c r="A240" s="308"/>
      <c r="B240" s="286"/>
      <c r="C240" s="312"/>
      <c r="D240" s="313"/>
      <c r="E240" s="313"/>
      <c r="F240" s="313"/>
      <c r="G240" s="314"/>
      <c r="H240" s="321"/>
      <c r="I240" s="286" t="s">
        <v>1051</v>
      </c>
      <c r="J240" s="286"/>
      <c r="K240" s="286"/>
      <c r="L240" s="286"/>
      <c r="M240" s="156"/>
    </row>
    <row r="241" spans="1:13" ht="16.8" x14ac:dyDescent="0.4">
      <c r="A241" s="306">
        <v>9</v>
      </c>
      <c r="B241" s="286" t="s">
        <v>951</v>
      </c>
      <c r="C241" s="286" t="s">
        <v>992</v>
      </c>
      <c r="D241" s="286"/>
      <c r="E241" s="286"/>
      <c r="F241" s="286"/>
      <c r="G241" s="286"/>
      <c r="H241" s="240"/>
      <c r="I241" s="286" t="s">
        <v>920</v>
      </c>
      <c r="J241" s="286"/>
      <c r="K241" s="286"/>
      <c r="L241" s="286"/>
      <c r="M241" s="156"/>
    </row>
    <row r="242" spans="1:13" ht="16.8" x14ac:dyDescent="0.4">
      <c r="A242" s="307"/>
      <c r="B242" s="286"/>
      <c r="C242" s="300" t="s">
        <v>993</v>
      </c>
      <c r="D242" s="301"/>
      <c r="E242" s="301"/>
      <c r="F242" s="301"/>
      <c r="G242" s="316"/>
      <c r="H242" s="240"/>
      <c r="I242" s="286" t="s">
        <v>919</v>
      </c>
      <c r="J242" s="286"/>
      <c r="K242" s="286"/>
      <c r="L242" s="286"/>
      <c r="M242" s="156"/>
    </row>
    <row r="243" spans="1:13" ht="16.8" x14ac:dyDescent="0.4">
      <c r="A243" s="307"/>
      <c r="B243" s="286"/>
      <c r="C243" s="286" t="s">
        <v>994</v>
      </c>
      <c r="D243" s="286"/>
      <c r="E243" s="286"/>
      <c r="F243" s="286"/>
      <c r="G243" s="286"/>
      <c r="H243" s="240"/>
      <c r="I243" s="286" t="s">
        <v>921</v>
      </c>
      <c r="J243" s="286"/>
      <c r="K243" s="286"/>
      <c r="L243" s="286"/>
      <c r="M243" s="156"/>
    </row>
    <row r="244" spans="1:13" ht="16.8" x14ac:dyDescent="0.4">
      <c r="A244" s="307"/>
      <c r="B244" s="286"/>
      <c r="C244" s="309" t="s">
        <v>1003</v>
      </c>
      <c r="D244" s="310"/>
      <c r="E244" s="310"/>
      <c r="F244" s="310"/>
      <c r="G244" s="311"/>
      <c r="H244" s="319"/>
      <c r="I244" s="286" t="s">
        <v>922</v>
      </c>
      <c r="J244" s="286"/>
      <c r="K244" s="286"/>
      <c r="L244" s="286"/>
      <c r="M244" s="156"/>
    </row>
    <row r="245" spans="1:13" ht="16.8" x14ac:dyDescent="0.4">
      <c r="A245" s="307"/>
      <c r="B245" s="286"/>
      <c r="C245" s="317"/>
      <c r="D245" s="299"/>
      <c r="E245" s="299"/>
      <c r="F245" s="299"/>
      <c r="G245" s="318"/>
      <c r="H245" s="320"/>
      <c r="I245" s="286" t="s">
        <v>923</v>
      </c>
      <c r="J245" s="286"/>
      <c r="K245" s="286"/>
      <c r="L245" s="286"/>
      <c r="M245" s="156"/>
    </row>
    <row r="246" spans="1:13" ht="16.8" x14ac:dyDescent="0.4">
      <c r="A246" s="308"/>
      <c r="B246" s="286"/>
      <c r="C246" s="312"/>
      <c r="D246" s="313"/>
      <c r="E246" s="313"/>
      <c r="F246" s="313"/>
      <c r="G246" s="314"/>
      <c r="H246" s="321"/>
      <c r="I246" s="286" t="s">
        <v>1051</v>
      </c>
      <c r="J246" s="286"/>
      <c r="K246" s="286"/>
      <c r="L246" s="286"/>
      <c r="M246" s="156"/>
    </row>
    <row r="247" spans="1:13" ht="16.8" x14ac:dyDescent="0.4">
      <c r="A247" s="306">
        <v>10</v>
      </c>
      <c r="B247" s="286" t="s">
        <v>951</v>
      </c>
      <c r="C247" s="286" t="s">
        <v>992</v>
      </c>
      <c r="D247" s="286"/>
      <c r="E247" s="286"/>
      <c r="F247" s="286"/>
      <c r="G247" s="286"/>
      <c r="H247" s="240"/>
      <c r="I247" s="286" t="s">
        <v>920</v>
      </c>
      <c r="J247" s="286"/>
      <c r="K247" s="286"/>
      <c r="L247" s="286"/>
      <c r="M247" s="156"/>
    </row>
    <row r="248" spans="1:13" ht="16.8" x14ac:dyDescent="0.4">
      <c r="A248" s="307"/>
      <c r="B248" s="286"/>
      <c r="C248" s="300" t="s">
        <v>993</v>
      </c>
      <c r="D248" s="301"/>
      <c r="E248" s="301"/>
      <c r="F248" s="301"/>
      <c r="G248" s="316"/>
      <c r="H248" s="240"/>
      <c r="I248" s="286" t="s">
        <v>919</v>
      </c>
      <c r="J248" s="286"/>
      <c r="K248" s="286"/>
      <c r="L248" s="286"/>
      <c r="M248" s="156"/>
    </row>
    <row r="249" spans="1:13" ht="16.8" x14ac:dyDescent="0.4">
      <c r="A249" s="307"/>
      <c r="B249" s="286"/>
      <c r="C249" s="286" t="s">
        <v>994</v>
      </c>
      <c r="D249" s="286"/>
      <c r="E249" s="286"/>
      <c r="F249" s="286"/>
      <c r="G249" s="286"/>
      <c r="H249" s="240"/>
      <c r="I249" s="286" t="s">
        <v>921</v>
      </c>
      <c r="J249" s="286"/>
      <c r="K249" s="286"/>
      <c r="L249" s="286"/>
      <c r="M249" s="156"/>
    </row>
    <row r="250" spans="1:13" ht="16.8" x14ac:dyDescent="0.4">
      <c r="A250" s="307"/>
      <c r="B250" s="286"/>
      <c r="C250" s="309" t="s">
        <v>1003</v>
      </c>
      <c r="D250" s="310"/>
      <c r="E250" s="310"/>
      <c r="F250" s="310"/>
      <c r="G250" s="311"/>
      <c r="H250" s="319"/>
      <c r="I250" s="286" t="s">
        <v>922</v>
      </c>
      <c r="J250" s="286"/>
      <c r="K250" s="286"/>
      <c r="L250" s="286"/>
      <c r="M250" s="156"/>
    </row>
    <row r="251" spans="1:13" ht="16.8" x14ac:dyDescent="0.4">
      <c r="A251" s="307"/>
      <c r="B251" s="286"/>
      <c r="C251" s="317"/>
      <c r="D251" s="299"/>
      <c r="E251" s="299"/>
      <c r="F251" s="299"/>
      <c r="G251" s="318"/>
      <c r="H251" s="320"/>
      <c r="I251" s="286" t="s">
        <v>923</v>
      </c>
      <c r="J251" s="286"/>
      <c r="K251" s="286"/>
      <c r="L251" s="286"/>
      <c r="M251" s="156"/>
    </row>
    <row r="252" spans="1:13" ht="16.8" x14ac:dyDescent="0.4">
      <c r="A252" s="308"/>
      <c r="B252" s="286"/>
      <c r="C252" s="312"/>
      <c r="D252" s="313"/>
      <c r="E252" s="313"/>
      <c r="F252" s="313"/>
      <c r="G252" s="314"/>
      <c r="H252" s="321"/>
      <c r="I252" s="286" t="s">
        <v>1051</v>
      </c>
      <c r="J252" s="286"/>
      <c r="K252" s="286"/>
      <c r="L252" s="286"/>
      <c r="M252" s="156"/>
    </row>
    <row r="253" spans="1:13" ht="16.8" x14ac:dyDescent="0.4">
      <c r="A253" s="306">
        <v>11</v>
      </c>
      <c r="B253" s="286" t="s">
        <v>951</v>
      </c>
      <c r="C253" s="286" t="s">
        <v>992</v>
      </c>
      <c r="D253" s="286"/>
      <c r="E253" s="286"/>
      <c r="F253" s="286"/>
      <c r="G253" s="286"/>
      <c r="H253" s="240"/>
      <c r="I253" s="286" t="s">
        <v>920</v>
      </c>
      <c r="J253" s="286"/>
      <c r="K253" s="286"/>
      <c r="L253" s="286"/>
      <c r="M253" s="156"/>
    </row>
    <row r="254" spans="1:13" ht="16.8" x14ac:dyDescent="0.4">
      <c r="A254" s="307"/>
      <c r="B254" s="286"/>
      <c r="C254" s="300" t="s">
        <v>993</v>
      </c>
      <c r="D254" s="301"/>
      <c r="E254" s="301"/>
      <c r="F254" s="301"/>
      <c r="G254" s="316"/>
      <c r="H254" s="240"/>
      <c r="I254" s="286" t="s">
        <v>919</v>
      </c>
      <c r="J254" s="286"/>
      <c r="K254" s="286"/>
      <c r="L254" s="286"/>
      <c r="M254" s="156"/>
    </row>
    <row r="255" spans="1:13" ht="16.8" x14ac:dyDescent="0.4">
      <c r="A255" s="307"/>
      <c r="B255" s="286"/>
      <c r="C255" s="286" t="s">
        <v>994</v>
      </c>
      <c r="D255" s="286"/>
      <c r="E255" s="286"/>
      <c r="F255" s="286"/>
      <c r="G255" s="286"/>
      <c r="H255" s="240"/>
      <c r="I255" s="286" t="s">
        <v>921</v>
      </c>
      <c r="J255" s="286"/>
      <c r="K255" s="286"/>
      <c r="L255" s="286"/>
      <c r="M255" s="156"/>
    </row>
    <row r="256" spans="1:13" ht="16.8" x14ac:dyDescent="0.4">
      <c r="A256" s="307"/>
      <c r="B256" s="286"/>
      <c r="C256" s="309" t="s">
        <v>1003</v>
      </c>
      <c r="D256" s="310"/>
      <c r="E256" s="310"/>
      <c r="F256" s="310"/>
      <c r="G256" s="311"/>
      <c r="H256" s="319"/>
      <c r="I256" s="286" t="s">
        <v>922</v>
      </c>
      <c r="J256" s="286"/>
      <c r="K256" s="286"/>
      <c r="L256" s="286"/>
      <c r="M256" s="156"/>
    </row>
    <row r="257" spans="1:13" ht="16.8" x14ac:dyDescent="0.4">
      <c r="A257" s="307"/>
      <c r="B257" s="286"/>
      <c r="C257" s="317"/>
      <c r="D257" s="299"/>
      <c r="E257" s="299"/>
      <c r="F257" s="299"/>
      <c r="G257" s="318"/>
      <c r="H257" s="320"/>
      <c r="I257" s="286" t="s">
        <v>923</v>
      </c>
      <c r="J257" s="286"/>
      <c r="K257" s="286"/>
      <c r="L257" s="286"/>
      <c r="M257" s="156"/>
    </row>
    <row r="258" spans="1:13" ht="16.8" x14ac:dyDescent="0.4">
      <c r="A258" s="308"/>
      <c r="B258" s="286"/>
      <c r="C258" s="312"/>
      <c r="D258" s="313"/>
      <c r="E258" s="313"/>
      <c r="F258" s="313"/>
      <c r="G258" s="314"/>
      <c r="H258" s="321"/>
      <c r="I258" s="286" t="s">
        <v>1051</v>
      </c>
      <c r="J258" s="286"/>
      <c r="K258" s="286"/>
      <c r="L258" s="286"/>
      <c r="M258" s="156"/>
    </row>
    <row r="259" spans="1:13" ht="16.8" x14ac:dyDescent="0.4">
      <c r="A259" s="306">
        <v>12</v>
      </c>
      <c r="B259" s="286" t="s">
        <v>951</v>
      </c>
      <c r="C259" s="286" t="s">
        <v>992</v>
      </c>
      <c r="D259" s="286"/>
      <c r="E259" s="286"/>
      <c r="F259" s="286"/>
      <c r="G259" s="286"/>
      <c r="H259" s="240"/>
      <c r="I259" s="286" t="s">
        <v>920</v>
      </c>
      <c r="J259" s="286"/>
      <c r="K259" s="286"/>
      <c r="L259" s="286"/>
      <c r="M259" s="156"/>
    </row>
    <row r="260" spans="1:13" ht="16.8" x14ac:dyDescent="0.4">
      <c r="A260" s="307"/>
      <c r="B260" s="286"/>
      <c r="C260" s="300" t="s">
        <v>993</v>
      </c>
      <c r="D260" s="301"/>
      <c r="E260" s="301"/>
      <c r="F260" s="301"/>
      <c r="G260" s="316"/>
      <c r="H260" s="240"/>
      <c r="I260" s="286" t="s">
        <v>919</v>
      </c>
      <c r="J260" s="286"/>
      <c r="K260" s="286"/>
      <c r="L260" s="286"/>
      <c r="M260" s="156"/>
    </row>
    <row r="261" spans="1:13" ht="16.8" x14ac:dyDescent="0.4">
      <c r="A261" s="307"/>
      <c r="B261" s="286"/>
      <c r="C261" s="286" t="s">
        <v>994</v>
      </c>
      <c r="D261" s="286"/>
      <c r="E261" s="286"/>
      <c r="F261" s="286"/>
      <c r="G261" s="286"/>
      <c r="H261" s="240"/>
      <c r="I261" s="286" t="s">
        <v>921</v>
      </c>
      <c r="J261" s="286"/>
      <c r="K261" s="286"/>
      <c r="L261" s="286"/>
      <c r="M261" s="156"/>
    </row>
    <row r="262" spans="1:13" ht="16.8" x14ac:dyDescent="0.4">
      <c r="A262" s="307"/>
      <c r="B262" s="286"/>
      <c r="C262" s="309" t="s">
        <v>1003</v>
      </c>
      <c r="D262" s="310"/>
      <c r="E262" s="310"/>
      <c r="F262" s="310"/>
      <c r="G262" s="311"/>
      <c r="H262" s="319"/>
      <c r="I262" s="286" t="s">
        <v>922</v>
      </c>
      <c r="J262" s="286"/>
      <c r="K262" s="286"/>
      <c r="L262" s="286"/>
      <c r="M262" s="156"/>
    </row>
    <row r="263" spans="1:13" ht="16.8" x14ac:dyDescent="0.4">
      <c r="A263" s="307"/>
      <c r="B263" s="286"/>
      <c r="C263" s="317"/>
      <c r="D263" s="299"/>
      <c r="E263" s="299"/>
      <c r="F263" s="299"/>
      <c r="G263" s="318"/>
      <c r="H263" s="320"/>
      <c r="I263" s="286" t="s">
        <v>923</v>
      </c>
      <c r="J263" s="286"/>
      <c r="K263" s="286"/>
      <c r="L263" s="286"/>
      <c r="M263" s="156"/>
    </row>
    <row r="264" spans="1:13" ht="16.8" x14ac:dyDescent="0.4">
      <c r="A264" s="308"/>
      <c r="B264" s="286"/>
      <c r="C264" s="312"/>
      <c r="D264" s="313"/>
      <c r="E264" s="313"/>
      <c r="F264" s="313"/>
      <c r="G264" s="314"/>
      <c r="H264" s="321"/>
      <c r="I264" s="286" t="s">
        <v>1051</v>
      </c>
      <c r="J264" s="286"/>
      <c r="K264" s="286"/>
      <c r="L264" s="286"/>
      <c r="M264" s="156"/>
    </row>
    <row r="265" spans="1:13" ht="16.8" x14ac:dyDescent="0.4">
      <c r="A265" s="306">
        <v>13</v>
      </c>
      <c r="B265" s="309" t="s">
        <v>1033</v>
      </c>
      <c r="C265" s="310"/>
      <c r="D265" s="310"/>
      <c r="E265" s="310"/>
      <c r="F265" s="310"/>
      <c r="G265" s="311"/>
      <c r="H265" s="155"/>
      <c r="I265" s="286" t="s">
        <v>1027</v>
      </c>
      <c r="J265" s="286"/>
      <c r="K265" s="286"/>
      <c r="L265" s="286"/>
      <c r="M265" s="156"/>
    </row>
    <row r="266" spans="1:13" ht="16.8" x14ac:dyDescent="0.4">
      <c r="A266" s="308"/>
      <c r="B266" s="312"/>
      <c r="C266" s="313"/>
      <c r="D266" s="313"/>
      <c r="E266" s="313"/>
      <c r="F266" s="313"/>
      <c r="G266" s="314"/>
      <c r="H266" s="155"/>
      <c r="I266" s="286" t="s">
        <v>1028</v>
      </c>
      <c r="J266" s="286"/>
      <c r="K266" s="286"/>
      <c r="L266" s="286"/>
      <c r="M266" s="156"/>
    </row>
    <row r="267" spans="1:13" ht="16.8" x14ac:dyDescent="0.4">
      <c r="A267" s="306">
        <v>14</v>
      </c>
      <c r="B267" s="309" t="s">
        <v>1034</v>
      </c>
      <c r="C267" s="310"/>
      <c r="D267" s="310"/>
      <c r="E267" s="310"/>
      <c r="F267" s="310"/>
      <c r="G267" s="311"/>
      <c r="H267" s="155"/>
      <c r="I267" s="286" t="s">
        <v>1029</v>
      </c>
      <c r="J267" s="286"/>
      <c r="K267" s="286"/>
      <c r="L267" s="286"/>
      <c r="M267" s="156"/>
    </row>
    <row r="268" spans="1:13" ht="16.8" x14ac:dyDescent="0.4">
      <c r="A268" s="308"/>
      <c r="B268" s="312"/>
      <c r="C268" s="313"/>
      <c r="D268" s="313"/>
      <c r="E268" s="313"/>
      <c r="F268" s="313"/>
      <c r="G268" s="314"/>
      <c r="H268" s="155"/>
      <c r="I268" s="286" t="s">
        <v>1030</v>
      </c>
      <c r="J268" s="286"/>
      <c r="K268" s="286"/>
      <c r="L268" s="286"/>
      <c r="M268" s="156"/>
    </row>
    <row r="269" spans="1:13" ht="16.8" x14ac:dyDescent="0.4">
      <c r="A269" s="306">
        <v>15</v>
      </c>
      <c r="B269" s="309" t="s">
        <v>1035</v>
      </c>
      <c r="C269" s="310"/>
      <c r="D269" s="310"/>
      <c r="E269" s="310"/>
      <c r="F269" s="310"/>
      <c r="G269" s="311"/>
      <c r="H269" s="155"/>
      <c r="I269" s="286" t="s">
        <v>1031</v>
      </c>
      <c r="J269" s="286"/>
      <c r="K269" s="286"/>
      <c r="L269" s="286"/>
      <c r="M269" s="156"/>
    </row>
    <row r="270" spans="1:13" ht="16.8" x14ac:dyDescent="0.4">
      <c r="A270" s="308"/>
      <c r="B270" s="312"/>
      <c r="C270" s="313"/>
      <c r="D270" s="313"/>
      <c r="E270" s="313"/>
      <c r="F270" s="313"/>
      <c r="G270" s="314"/>
      <c r="H270" s="155"/>
      <c r="I270" s="286" t="s">
        <v>1052</v>
      </c>
      <c r="J270" s="286"/>
      <c r="K270" s="286"/>
      <c r="L270" s="286"/>
      <c r="M270" s="156"/>
    </row>
    <row r="271" spans="1:13" ht="33.6" customHeight="1" thickBot="1" x14ac:dyDescent="0.45">
      <c r="A271" s="220">
        <v>16</v>
      </c>
      <c r="B271" s="315" t="s">
        <v>1036</v>
      </c>
      <c r="C271" s="315"/>
      <c r="D271" s="315"/>
      <c r="E271" s="315"/>
      <c r="F271" s="315"/>
      <c r="G271" s="315"/>
      <c r="H271" s="222"/>
      <c r="I271" s="315" t="s">
        <v>1032</v>
      </c>
      <c r="J271" s="315"/>
      <c r="K271" s="315"/>
      <c r="L271" s="315"/>
      <c r="M271" s="223"/>
    </row>
    <row r="272" spans="1:13" ht="17.399999999999999" thickBot="1" x14ac:dyDescent="0.45">
      <c r="A272" s="103"/>
      <c r="B272" s="103"/>
      <c r="C272" s="103"/>
      <c r="D272" s="103"/>
      <c r="E272" s="103"/>
      <c r="F272" s="103"/>
      <c r="G272" s="103"/>
      <c r="H272" s="124"/>
      <c r="I272" s="124"/>
      <c r="J272" s="124"/>
      <c r="K272" s="124"/>
      <c r="L272" s="124"/>
      <c r="M272" s="124"/>
    </row>
    <row r="273" spans="1:13" ht="16.2" x14ac:dyDescent="0.4">
      <c r="A273" s="128">
        <v>7.6</v>
      </c>
      <c r="B273" s="451" t="s">
        <v>941</v>
      </c>
      <c r="C273" s="451"/>
      <c r="D273" s="451"/>
      <c r="E273" s="451"/>
      <c r="F273" s="451"/>
      <c r="G273" s="451"/>
      <c r="H273" s="451"/>
      <c r="I273" s="451"/>
      <c r="J273" s="451"/>
      <c r="K273" s="451"/>
      <c r="L273" s="451"/>
      <c r="M273" s="452"/>
    </row>
    <row r="274" spans="1:13" ht="16.8" x14ac:dyDescent="0.4">
      <c r="A274" s="73">
        <v>1</v>
      </c>
      <c r="B274" s="300"/>
      <c r="C274" s="301"/>
      <c r="D274" s="301"/>
      <c r="E274" s="301"/>
      <c r="F274" s="301"/>
      <c r="G274" s="301"/>
      <c r="H274" s="301"/>
      <c r="I274" s="301"/>
      <c r="J274" s="301"/>
      <c r="K274" s="301"/>
      <c r="L274" s="301"/>
      <c r="M274" s="302"/>
    </row>
    <row r="275" spans="1:13" ht="16.8" x14ac:dyDescent="0.4">
      <c r="A275" s="73">
        <v>2</v>
      </c>
      <c r="B275" s="300"/>
      <c r="C275" s="301"/>
      <c r="D275" s="301"/>
      <c r="E275" s="301"/>
      <c r="F275" s="301"/>
      <c r="G275" s="301"/>
      <c r="H275" s="301"/>
      <c r="I275" s="301"/>
      <c r="J275" s="301"/>
      <c r="K275" s="301"/>
      <c r="L275" s="301"/>
      <c r="M275" s="302"/>
    </row>
    <row r="276" spans="1:13" ht="16.8" x14ac:dyDescent="0.4">
      <c r="A276" s="73">
        <v>3</v>
      </c>
      <c r="B276" s="300"/>
      <c r="C276" s="301"/>
      <c r="D276" s="301"/>
      <c r="E276" s="301"/>
      <c r="F276" s="301"/>
      <c r="G276" s="301"/>
      <c r="H276" s="301"/>
      <c r="I276" s="301"/>
      <c r="J276" s="301"/>
      <c r="K276" s="301"/>
      <c r="L276" s="301"/>
      <c r="M276" s="302"/>
    </row>
    <row r="277" spans="1:13" ht="16.8" x14ac:dyDescent="0.4">
      <c r="A277" s="73">
        <v>4</v>
      </c>
      <c r="B277" s="300"/>
      <c r="C277" s="301"/>
      <c r="D277" s="301"/>
      <c r="E277" s="301"/>
      <c r="F277" s="301"/>
      <c r="G277" s="301"/>
      <c r="H277" s="301"/>
      <c r="I277" s="301"/>
      <c r="J277" s="301"/>
      <c r="K277" s="301"/>
      <c r="L277" s="301"/>
      <c r="M277" s="302"/>
    </row>
    <row r="278" spans="1:13" ht="16.8" x14ac:dyDescent="0.4">
      <c r="A278" s="73">
        <v>5</v>
      </c>
      <c r="B278" s="300"/>
      <c r="C278" s="301"/>
      <c r="D278" s="301"/>
      <c r="E278" s="301"/>
      <c r="F278" s="301"/>
      <c r="G278" s="301"/>
      <c r="H278" s="301"/>
      <c r="I278" s="301"/>
      <c r="J278" s="301"/>
      <c r="K278" s="301"/>
      <c r="L278" s="301"/>
      <c r="M278" s="302"/>
    </row>
    <row r="279" spans="1:13" ht="16.8" x14ac:dyDescent="0.4">
      <c r="A279" s="73">
        <v>6</v>
      </c>
      <c r="B279" s="300"/>
      <c r="C279" s="301"/>
      <c r="D279" s="301"/>
      <c r="E279" s="301"/>
      <c r="F279" s="301"/>
      <c r="G279" s="301"/>
      <c r="H279" s="301"/>
      <c r="I279" s="301"/>
      <c r="J279" s="301"/>
      <c r="K279" s="301"/>
      <c r="L279" s="301"/>
      <c r="M279" s="302"/>
    </row>
    <row r="280" spans="1:13" ht="16.8" x14ac:dyDescent="0.4">
      <c r="A280" s="73">
        <v>7</v>
      </c>
      <c r="B280" s="300"/>
      <c r="C280" s="301"/>
      <c r="D280" s="301"/>
      <c r="E280" s="301"/>
      <c r="F280" s="301"/>
      <c r="G280" s="301"/>
      <c r="H280" s="301"/>
      <c r="I280" s="301"/>
      <c r="J280" s="301"/>
      <c r="K280" s="301"/>
      <c r="L280" s="301"/>
      <c r="M280" s="302"/>
    </row>
    <row r="281" spans="1:13" ht="16.8" x14ac:dyDescent="0.4">
      <c r="A281" s="73">
        <v>8</v>
      </c>
      <c r="B281" s="300"/>
      <c r="C281" s="301"/>
      <c r="D281" s="301"/>
      <c r="E281" s="301"/>
      <c r="F281" s="301"/>
      <c r="G281" s="301"/>
      <c r="H281" s="301"/>
      <c r="I281" s="301"/>
      <c r="J281" s="301"/>
      <c r="K281" s="301"/>
      <c r="L281" s="301"/>
      <c r="M281" s="302"/>
    </row>
    <row r="282" spans="1:13" ht="16.8" x14ac:dyDescent="0.4">
      <c r="A282" s="73">
        <v>9</v>
      </c>
      <c r="B282" s="300"/>
      <c r="C282" s="301"/>
      <c r="D282" s="301"/>
      <c r="E282" s="301"/>
      <c r="F282" s="301"/>
      <c r="G282" s="301"/>
      <c r="H282" s="301"/>
      <c r="I282" s="301"/>
      <c r="J282" s="301"/>
      <c r="K282" s="301"/>
      <c r="L282" s="301"/>
      <c r="M282" s="302"/>
    </row>
    <row r="283" spans="1:13" ht="16.8" x14ac:dyDescent="0.4">
      <c r="A283" s="73">
        <v>10</v>
      </c>
      <c r="B283" s="300"/>
      <c r="C283" s="301"/>
      <c r="D283" s="301"/>
      <c r="E283" s="301"/>
      <c r="F283" s="301"/>
      <c r="G283" s="301"/>
      <c r="H283" s="301"/>
      <c r="I283" s="301"/>
      <c r="J283" s="301"/>
      <c r="K283" s="301"/>
      <c r="L283" s="301"/>
      <c r="M283" s="302"/>
    </row>
    <row r="284" spans="1:13" ht="16.8" x14ac:dyDescent="0.4">
      <c r="A284" s="73">
        <v>11</v>
      </c>
      <c r="B284" s="300"/>
      <c r="C284" s="301"/>
      <c r="D284" s="301"/>
      <c r="E284" s="301"/>
      <c r="F284" s="301"/>
      <c r="G284" s="301"/>
      <c r="H284" s="301"/>
      <c r="I284" s="301"/>
      <c r="J284" s="301"/>
      <c r="K284" s="301"/>
      <c r="L284" s="301"/>
      <c r="M284" s="302"/>
    </row>
    <row r="285" spans="1:13" ht="16.8" x14ac:dyDescent="0.4">
      <c r="A285" s="73">
        <v>12</v>
      </c>
      <c r="B285" s="300"/>
      <c r="C285" s="301"/>
      <c r="D285" s="301"/>
      <c r="E285" s="301"/>
      <c r="F285" s="301"/>
      <c r="G285" s="301"/>
      <c r="H285" s="301"/>
      <c r="I285" s="301"/>
      <c r="J285" s="301"/>
      <c r="K285" s="301"/>
      <c r="L285" s="301"/>
      <c r="M285" s="302"/>
    </row>
    <row r="286" spans="1:13" ht="16.8" x14ac:dyDescent="0.4">
      <c r="A286" s="73">
        <v>13</v>
      </c>
      <c r="B286" s="300"/>
      <c r="C286" s="301"/>
      <c r="D286" s="301"/>
      <c r="E286" s="301"/>
      <c r="F286" s="301"/>
      <c r="G286" s="301"/>
      <c r="H286" s="301"/>
      <c r="I286" s="301"/>
      <c r="J286" s="301"/>
      <c r="K286" s="301"/>
      <c r="L286" s="301"/>
      <c r="M286" s="302"/>
    </row>
    <row r="287" spans="1:13" ht="16.8" x14ac:dyDescent="0.4">
      <c r="A287" s="73">
        <v>14</v>
      </c>
      <c r="B287" s="300"/>
      <c r="C287" s="301"/>
      <c r="D287" s="301"/>
      <c r="E287" s="301"/>
      <c r="F287" s="301"/>
      <c r="G287" s="301"/>
      <c r="H287" s="301"/>
      <c r="I287" s="301"/>
      <c r="J287" s="301"/>
      <c r="K287" s="301"/>
      <c r="L287" s="301"/>
      <c r="M287" s="302"/>
    </row>
    <row r="288" spans="1:13" ht="16.8" x14ac:dyDescent="0.4">
      <c r="A288" s="73">
        <v>15</v>
      </c>
      <c r="B288" s="300"/>
      <c r="C288" s="301"/>
      <c r="D288" s="301"/>
      <c r="E288" s="301"/>
      <c r="F288" s="301"/>
      <c r="G288" s="301"/>
      <c r="H288" s="301"/>
      <c r="I288" s="301"/>
      <c r="J288" s="301"/>
      <c r="K288" s="301"/>
      <c r="L288" s="301"/>
      <c r="M288" s="302"/>
    </row>
    <row r="289" spans="1:13" ht="16.8" x14ac:dyDescent="0.4">
      <c r="A289" s="73">
        <v>16</v>
      </c>
      <c r="B289" s="300"/>
      <c r="C289" s="301"/>
      <c r="D289" s="301"/>
      <c r="E289" s="301"/>
      <c r="F289" s="301"/>
      <c r="G289" s="301"/>
      <c r="H289" s="301"/>
      <c r="I289" s="301"/>
      <c r="J289" s="301"/>
      <c r="K289" s="301"/>
      <c r="L289" s="301"/>
      <c r="M289" s="302"/>
    </row>
    <row r="290" spans="1:13" ht="16.8" x14ac:dyDescent="0.4">
      <c r="A290" s="73">
        <v>17</v>
      </c>
      <c r="B290" s="300"/>
      <c r="C290" s="301"/>
      <c r="D290" s="301"/>
      <c r="E290" s="301"/>
      <c r="F290" s="301"/>
      <c r="G290" s="301"/>
      <c r="H290" s="301"/>
      <c r="I290" s="301"/>
      <c r="J290" s="301"/>
      <c r="K290" s="301"/>
      <c r="L290" s="301"/>
      <c r="M290" s="302"/>
    </row>
    <row r="291" spans="1:13" ht="16.8" x14ac:dyDescent="0.4">
      <c r="A291" s="73">
        <v>18</v>
      </c>
      <c r="B291" s="300"/>
      <c r="C291" s="301"/>
      <c r="D291" s="301"/>
      <c r="E291" s="301"/>
      <c r="F291" s="301"/>
      <c r="G291" s="301"/>
      <c r="H291" s="301"/>
      <c r="I291" s="301"/>
      <c r="J291" s="301"/>
      <c r="K291" s="301"/>
      <c r="L291" s="301"/>
      <c r="M291" s="302"/>
    </row>
    <row r="292" spans="1:13" ht="16.8" x14ac:dyDescent="0.4">
      <c r="A292" s="73">
        <v>19</v>
      </c>
      <c r="B292" s="300"/>
      <c r="C292" s="301"/>
      <c r="D292" s="301"/>
      <c r="E292" s="301"/>
      <c r="F292" s="301"/>
      <c r="G292" s="301"/>
      <c r="H292" s="301"/>
      <c r="I292" s="301"/>
      <c r="J292" s="301"/>
      <c r="K292" s="301"/>
      <c r="L292" s="301"/>
      <c r="M292" s="302"/>
    </row>
    <row r="293" spans="1:13" ht="16.8" x14ac:dyDescent="0.4">
      <c r="A293" s="73">
        <v>20</v>
      </c>
      <c r="B293" s="300"/>
      <c r="C293" s="301"/>
      <c r="D293" s="301"/>
      <c r="E293" s="301"/>
      <c r="F293" s="301"/>
      <c r="G293" s="301"/>
      <c r="H293" s="301"/>
      <c r="I293" s="301"/>
      <c r="J293" s="301"/>
      <c r="K293" s="301"/>
      <c r="L293" s="301"/>
      <c r="M293" s="302"/>
    </row>
    <row r="294" spans="1:13" ht="16.8" x14ac:dyDescent="0.4">
      <c r="A294" s="73">
        <v>21</v>
      </c>
      <c r="B294" s="300"/>
      <c r="C294" s="301"/>
      <c r="D294" s="301"/>
      <c r="E294" s="301"/>
      <c r="F294" s="301"/>
      <c r="G294" s="301"/>
      <c r="H294" s="301"/>
      <c r="I294" s="301"/>
      <c r="J294" s="301"/>
      <c r="K294" s="301"/>
      <c r="L294" s="301"/>
      <c r="M294" s="302"/>
    </row>
    <row r="295" spans="1:13" ht="16.8" x14ac:dyDescent="0.4">
      <c r="A295" s="73">
        <v>22</v>
      </c>
      <c r="B295" s="300"/>
      <c r="C295" s="301"/>
      <c r="D295" s="301"/>
      <c r="E295" s="301"/>
      <c r="F295" s="301"/>
      <c r="G295" s="301"/>
      <c r="H295" s="301"/>
      <c r="I295" s="301"/>
      <c r="J295" s="301"/>
      <c r="K295" s="301"/>
      <c r="L295" s="301"/>
      <c r="M295" s="302"/>
    </row>
    <row r="296" spans="1:13" ht="16.8" x14ac:dyDescent="0.4">
      <c r="A296" s="73">
        <v>23</v>
      </c>
      <c r="B296" s="300"/>
      <c r="C296" s="301"/>
      <c r="D296" s="301"/>
      <c r="E296" s="301"/>
      <c r="F296" s="301"/>
      <c r="G296" s="301"/>
      <c r="H296" s="301"/>
      <c r="I296" s="301"/>
      <c r="J296" s="301"/>
      <c r="K296" s="301"/>
      <c r="L296" s="301"/>
      <c r="M296" s="302"/>
    </row>
    <row r="297" spans="1:13" ht="17.399999999999999" thickBot="1" x14ac:dyDescent="0.45">
      <c r="A297" s="220">
        <v>24</v>
      </c>
      <c r="B297" s="448"/>
      <c r="C297" s="449"/>
      <c r="D297" s="449"/>
      <c r="E297" s="449"/>
      <c r="F297" s="449"/>
      <c r="G297" s="449"/>
      <c r="H297" s="449"/>
      <c r="I297" s="449"/>
      <c r="J297" s="449"/>
      <c r="K297" s="449"/>
      <c r="L297" s="449"/>
      <c r="M297" s="450"/>
    </row>
    <row r="298" spans="1:13" ht="16.8" x14ac:dyDescent="0.4">
      <c r="A298" s="103"/>
      <c r="B298" s="103"/>
      <c r="C298" s="124"/>
      <c r="D298" s="124"/>
      <c r="E298" s="124"/>
      <c r="F298" s="124"/>
      <c r="G298" s="124"/>
      <c r="H298" s="124"/>
      <c r="I298" s="124"/>
      <c r="J298" s="124"/>
      <c r="K298" s="124"/>
      <c r="L298" s="124"/>
      <c r="M298" s="124"/>
    </row>
    <row r="299" spans="1:13" ht="16.8" x14ac:dyDescent="0.4">
      <c r="A299" s="159">
        <v>8</v>
      </c>
      <c r="B299" s="152" t="s">
        <v>857</v>
      </c>
      <c r="C299" s="157"/>
      <c r="D299" s="157"/>
      <c r="E299" s="157"/>
      <c r="F299" s="157"/>
      <c r="G299" s="157"/>
      <c r="H299" s="124"/>
      <c r="I299" s="124"/>
      <c r="J299" s="124"/>
      <c r="K299" s="124"/>
      <c r="L299" s="124"/>
      <c r="M299" s="124"/>
    </row>
    <row r="300" spans="1:13" ht="16.8" x14ac:dyDescent="0.4">
      <c r="A300" s="200">
        <v>8.1</v>
      </c>
      <c r="B300" s="288" t="s">
        <v>858</v>
      </c>
      <c r="C300" s="288"/>
      <c r="D300" s="288"/>
      <c r="E300" s="288"/>
      <c r="F300" s="288"/>
      <c r="G300" s="288"/>
      <c r="H300" s="124"/>
      <c r="I300" s="124"/>
      <c r="J300" s="124"/>
      <c r="K300" s="124"/>
      <c r="L300" s="124"/>
      <c r="M300" s="124"/>
    </row>
    <row r="301" spans="1:13" ht="16.8" x14ac:dyDescent="0.4">
      <c r="A301" s="8"/>
      <c r="B301" s="124"/>
      <c r="C301" s="124"/>
      <c r="D301" s="124"/>
      <c r="E301" s="124"/>
      <c r="F301" s="124"/>
      <c r="G301" s="124"/>
      <c r="H301" s="124"/>
      <c r="I301" s="124"/>
      <c r="J301" s="124"/>
      <c r="K301" s="124"/>
      <c r="L301" s="124"/>
      <c r="M301" s="124"/>
    </row>
    <row r="302" spans="1:13" ht="16.8" x14ac:dyDescent="0.4">
      <c r="A302" s="8"/>
      <c r="B302" s="124"/>
      <c r="C302" s="124"/>
      <c r="D302" s="124"/>
      <c r="E302" s="124"/>
      <c r="F302" s="124"/>
      <c r="G302" s="124"/>
      <c r="H302" s="124"/>
      <c r="I302" s="124"/>
      <c r="J302" s="124"/>
      <c r="K302" s="124"/>
      <c r="L302" s="124"/>
      <c r="M302" s="124"/>
    </row>
    <row r="303" spans="1:13" ht="16.8" x14ac:dyDescent="0.4">
      <c r="A303" s="8"/>
      <c r="B303" s="124"/>
      <c r="C303" s="124"/>
      <c r="D303" s="124"/>
      <c r="E303" s="124"/>
      <c r="F303" s="124"/>
      <c r="G303" s="124"/>
      <c r="H303" s="124"/>
      <c r="I303" s="124"/>
      <c r="J303" s="124"/>
      <c r="K303" s="124"/>
      <c r="L303" s="124"/>
      <c r="M303" s="124"/>
    </row>
    <row r="304" spans="1:13" ht="16.8" x14ac:dyDescent="0.4">
      <c r="A304" s="8"/>
      <c r="B304" s="124"/>
      <c r="C304" s="124"/>
      <c r="D304" s="124"/>
      <c r="E304" s="124"/>
      <c r="F304" s="124"/>
      <c r="G304" s="124"/>
      <c r="H304" s="124"/>
      <c r="I304" s="124"/>
      <c r="J304" s="124"/>
      <c r="K304" s="124"/>
      <c r="L304" s="124"/>
      <c r="M304" s="124"/>
    </row>
    <row r="305" spans="1:13" ht="16.8" x14ac:dyDescent="0.4">
      <c r="A305" s="8"/>
      <c r="B305" s="124"/>
      <c r="C305" s="124"/>
      <c r="D305" s="124"/>
      <c r="E305" s="124"/>
      <c r="F305" s="124"/>
      <c r="G305" s="124"/>
      <c r="H305" s="124"/>
      <c r="I305" s="124"/>
      <c r="J305" s="124"/>
      <c r="K305" s="124"/>
      <c r="L305" s="124"/>
      <c r="M305" s="124"/>
    </row>
    <row r="306" spans="1:13" ht="16.8" x14ac:dyDescent="0.4">
      <c r="A306" s="200">
        <v>8.1999999999999993</v>
      </c>
      <c r="B306" s="288" t="s">
        <v>859</v>
      </c>
      <c r="C306" s="288"/>
      <c r="D306" s="288"/>
      <c r="E306" s="288"/>
      <c r="F306" s="288"/>
      <c r="G306" s="288"/>
      <c r="H306" s="288"/>
      <c r="I306" s="288"/>
      <c r="J306" s="288"/>
      <c r="K306" s="288"/>
      <c r="L306" s="288"/>
      <c r="M306" s="124"/>
    </row>
    <row r="307" spans="1:13" ht="16.8" x14ac:dyDescent="0.4">
      <c r="A307" s="8"/>
      <c r="B307" s="124"/>
      <c r="C307" s="124"/>
      <c r="D307" s="124"/>
      <c r="E307" s="124"/>
      <c r="F307" s="124"/>
      <c r="G307" s="124"/>
      <c r="H307" s="124"/>
      <c r="I307" s="124"/>
      <c r="J307" s="124"/>
      <c r="K307" s="124"/>
      <c r="L307" s="124"/>
      <c r="M307" s="124"/>
    </row>
    <row r="308" spans="1:13" ht="16.8" x14ac:dyDescent="0.4">
      <c r="A308" s="8"/>
      <c r="B308" s="124"/>
      <c r="C308" s="124"/>
      <c r="D308" s="124"/>
      <c r="E308" s="124"/>
      <c r="F308" s="124"/>
      <c r="G308" s="124"/>
      <c r="H308" s="124"/>
      <c r="I308" s="124"/>
      <c r="J308" s="124"/>
      <c r="K308" s="124"/>
      <c r="L308" s="124"/>
      <c r="M308" s="124"/>
    </row>
    <row r="309" spans="1:13" ht="16.8" x14ac:dyDescent="0.4">
      <c r="A309" s="8"/>
      <c r="B309" s="124"/>
      <c r="C309" s="124"/>
      <c r="D309" s="124"/>
      <c r="E309" s="124"/>
      <c r="F309" s="124"/>
      <c r="G309" s="124"/>
      <c r="H309" s="124"/>
      <c r="I309" s="124"/>
      <c r="J309" s="124"/>
      <c r="K309" s="124"/>
      <c r="L309" s="124"/>
      <c r="M309" s="124"/>
    </row>
    <row r="310" spans="1:13" ht="16.8" x14ac:dyDescent="0.4">
      <c r="A310" s="8"/>
      <c r="B310" s="124"/>
      <c r="C310" s="124"/>
      <c r="D310" s="124"/>
      <c r="E310" s="124"/>
      <c r="F310" s="124"/>
      <c r="G310" s="124"/>
      <c r="H310" s="124"/>
      <c r="I310" s="124"/>
      <c r="J310" s="124"/>
      <c r="K310" s="124"/>
      <c r="L310" s="124"/>
      <c r="M310" s="124"/>
    </row>
    <row r="311" spans="1:13" ht="16.8" x14ac:dyDescent="0.4">
      <c r="A311" s="8"/>
      <c r="B311" s="124"/>
      <c r="C311" s="124"/>
      <c r="D311" s="124"/>
      <c r="E311" s="124"/>
      <c r="F311" s="124"/>
      <c r="G311" s="124"/>
      <c r="H311" s="124"/>
      <c r="I311" s="124"/>
      <c r="J311" s="124"/>
      <c r="K311" s="124"/>
      <c r="L311" s="124"/>
      <c r="M311" s="124"/>
    </row>
    <row r="312" spans="1:13" ht="16.8" x14ac:dyDescent="0.4">
      <c r="A312" s="8"/>
      <c r="B312" s="124"/>
      <c r="C312" s="124"/>
      <c r="D312" s="124"/>
      <c r="E312" s="124"/>
      <c r="F312" s="124"/>
      <c r="G312" s="124"/>
      <c r="H312" s="124"/>
      <c r="I312" s="124"/>
      <c r="J312" s="124"/>
      <c r="K312" s="124"/>
      <c r="L312" s="124"/>
      <c r="M312" s="124"/>
    </row>
    <row r="313" spans="1:13" ht="16.8" x14ac:dyDescent="0.4">
      <c r="A313" s="159">
        <v>9</v>
      </c>
      <c r="B313" s="102" t="s">
        <v>1037</v>
      </c>
      <c r="C313" s="102"/>
      <c r="D313" s="102"/>
      <c r="E313" s="102"/>
      <c r="F313" s="102"/>
      <c r="G313" s="102"/>
      <c r="H313" s="102"/>
      <c r="I313" s="157"/>
      <c r="J313" s="157"/>
      <c r="K313" s="157"/>
      <c r="L313" s="157"/>
      <c r="M313" s="157"/>
    </row>
    <row r="314" spans="1:13" ht="16.8" x14ac:dyDescent="0.4">
      <c r="A314" s="159">
        <v>9.1</v>
      </c>
      <c r="B314" s="323" t="s">
        <v>860</v>
      </c>
      <c r="C314" s="323"/>
      <c r="D314" s="323"/>
      <c r="E314" s="323"/>
      <c r="F314" s="323"/>
      <c r="G314" s="323"/>
      <c r="H314" s="323"/>
      <c r="I314" s="157"/>
      <c r="J314" s="157"/>
      <c r="K314" s="157"/>
      <c r="L314" s="157"/>
      <c r="M314" s="157"/>
    </row>
    <row r="315" spans="1:13" ht="17.399999999999999" thickBot="1" x14ac:dyDescent="0.45">
      <c r="A315" s="200" t="s">
        <v>45</v>
      </c>
      <c r="B315" s="288" t="s">
        <v>1038</v>
      </c>
      <c r="C315" s="288"/>
      <c r="D315" s="288"/>
      <c r="E315" s="288"/>
      <c r="F315" s="288"/>
      <c r="G315" s="288"/>
      <c r="H315" s="288"/>
      <c r="I315" s="157"/>
      <c r="J315" s="157"/>
      <c r="K315" s="157"/>
      <c r="L315" s="157"/>
      <c r="M315" s="157"/>
    </row>
    <row r="316" spans="1:13" ht="16.2" x14ac:dyDescent="0.4">
      <c r="A316" s="128" t="s">
        <v>6</v>
      </c>
      <c r="B316" s="284" t="s">
        <v>819</v>
      </c>
      <c r="C316" s="284"/>
      <c r="D316" s="284"/>
      <c r="E316" s="284" t="s">
        <v>820</v>
      </c>
      <c r="F316" s="284"/>
      <c r="G316" s="284"/>
      <c r="H316" s="284" t="s">
        <v>821</v>
      </c>
      <c r="I316" s="284"/>
      <c r="J316" s="284"/>
      <c r="K316" s="284"/>
      <c r="L316" s="284" t="s">
        <v>822</v>
      </c>
      <c r="M316" s="285"/>
    </row>
    <row r="317" spans="1:13" ht="16.8" x14ac:dyDescent="0.4">
      <c r="A317" s="73">
        <v>1</v>
      </c>
      <c r="B317" s="286"/>
      <c r="C317" s="286"/>
      <c r="D317" s="286"/>
      <c r="E317" s="286"/>
      <c r="F317" s="286"/>
      <c r="G317" s="286"/>
      <c r="H317" s="286"/>
      <c r="I317" s="286"/>
      <c r="J317" s="286"/>
      <c r="K317" s="286"/>
      <c r="L317" s="286"/>
      <c r="M317" s="287"/>
    </row>
    <row r="318" spans="1:13" ht="16.8" x14ac:dyDescent="0.4">
      <c r="A318" s="73">
        <v>2</v>
      </c>
      <c r="B318" s="286"/>
      <c r="C318" s="286"/>
      <c r="D318" s="286"/>
      <c r="E318" s="286"/>
      <c r="F318" s="286"/>
      <c r="G318" s="286"/>
      <c r="H318" s="286"/>
      <c r="I318" s="286"/>
      <c r="J318" s="286"/>
      <c r="K318" s="286"/>
      <c r="L318" s="286"/>
      <c r="M318" s="287"/>
    </row>
    <row r="319" spans="1:13" ht="17.399999999999999" thickBot="1" x14ac:dyDescent="0.45">
      <c r="A319" s="220">
        <v>3</v>
      </c>
      <c r="B319" s="293"/>
      <c r="C319" s="293"/>
      <c r="D319" s="293"/>
      <c r="E319" s="293"/>
      <c r="F319" s="293"/>
      <c r="G319" s="293"/>
      <c r="H319" s="293"/>
      <c r="I319" s="293"/>
      <c r="J319" s="293"/>
      <c r="K319" s="293"/>
      <c r="L319" s="293"/>
      <c r="M319" s="294"/>
    </row>
    <row r="320" spans="1:13" ht="16.8" x14ac:dyDescent="0.4">
      <c r="A320" s="8"/>
      <c r="B320" s="124"/>
      <c r="C320" s="124"/>
      <c r="D320" s="124"/>
      <c r="E320" s="124"/>
      <c r="F320" s="124"/>
      <c r="G320" s="124"/>
      <c r="H320" s="124"/>
      <c r="I320" s="124"/>
      <c r="J320" s="124"/>
      <c r="K320" s="124"/>
      <c r="L320" s="124"/>
      <c r="M320" s="124"/>
    </row>
    <row r="321" spans="1:13" ht="17.399999999999999" thickBot="1" x14ac:dyDescent="0.45">
      <c r="A321" s="200" t="s">
        <v>46</v>
      </c>
      <c r="B321" s="288" t="s">
        <v>1039</v>
      </c>
      <c r="C321" s="288"/>
      <c r="D321" s="288"/>
      <c r="E321" s="288"/>
      <c r="F321" s="288"/>
      <c r="G321" s="288"/>
      <c r="H321" s="288"/>
      <c r="I321" s="124"/>
      <c r="J321" s="124"/>
      <c r="K321" s="124"/>
      <c r="L321" s="124"/>
      <c r="M321" s="124"/>
    </row>
    <row r="322" spans="1:13" ht="16.8" x14ac:dyDescent="0.4">
      <c r="A322" s="221">
        <v>1</v>
      </c>
      <c r="B322" s="325"/>
      <c r="C322" s="325"/>
      <c r="D322" s="325"/>
      <c r="E322" s="325"/>
      <c r="F322" s="325"/>
      <c r="G322" s="325"/>
      <c r="H322" s="325"/>
      <c r="I322" s="325"/>
      <c r="J322" s="325"/>
      <c r="K322" s="325"/>
      <c r="L322" s="325"/>
      <c r="M322" s="326"/>
    </row>
    <row r="323" spans="1:13" ht="16.8" x14ac:dyDescent="0.4">
      <c r="A323" s="73">
        <v>2</v>
      </c>
      <c r="B323" s="286"/>
      <c r="C323" s="286"/>
      <c r="D323" s="286"/>
      <c r="E323" s="286"/>
      <c r="F323" s="286"/>
      <c r="G323" s="286"/>
      <c r="H323" s="286"/>
      <c r="I323" s="286"/>
      <c r="J323" s="286"/>
      <c r="K323" s="286"/>
      <c r="L323" s="286"/>
      <c r="M323" s="287"/>
    </row>
    <row r="324" spans="1:13" ht="16.8" x14ac:dyDescent="0.4">
      <c r="A324" s="73">
        <v>3</v>
      </c>
      <c r="B324" s="286"/>
      <c r="C324" s="286"/>
      <c r="D324" s="286"/>
      <c r="E324" s="286"/>
      <c r="F324" s="286"/>
      <c r="G324" s="286"/>
      <c r="H324" s="286"/>
      <c r="I324" s="286"/>
      <c r="J324" s="286"/>
      <c r="K324" s="286"/>
      <c r="L324" s="286"/>
      <c r="M324" s="287"/>
    </row>
    <row r="325" spans="1:13" ht="16.8" x14ac:dyDescent="0.4">
      <c r="A325" s="73">
        <v>4</v>
      </c>
      <c r="B325" s="286"/>
      <c r="C325" s="286"/>
      <c r="D325" s="286"/>
      <c r="E325" s="286"/>
      <c r="F325" s="286"/>
      <c r="G325" s="286"/>
      <c r="H325" s="286"/>
      <c r="I325" s="286"/>
      <c r="J325" s="286"/>
      <c r="K325" s="286"/>
      <c r="L325" s="286"/>
      <c r="M325" s="287"/>
    </row>
    <row r="326" spans="1:13" ht="17.399999999999999" thickBot="1" x14ac:dyDescent="0.45">
      <c r="A326" s="220">
        <v>5</v>
      </c>
      <c r="B326" s="293"/>
      <c r="C326" s="293"/>
      <c r="D326" s="293"/>
      <c r="E326" s="293"/>
      <c r="F326" s="293"/>
      <c r="G326" s="293"/>
      <c r="H326" s="293"/>
      <c r="I326" s="293"/>
      <c r="J326" s="293"/>
      <c r="K326" s="293"/>
      <c r="L326" s="293"/>
      <c r="M326" s="294"/>
    </row>
    <row r="327" spans="1:13" ht="16.8" x14ac:dyDescent="0.4">
      <c r="A327" s="8"/>
      <c r="B327" s="124"/>
      <c r="C327" s="124"/>
      <c r="D327" s="124"/>
      <c r="E327" s="124"/>
      <c r="F327" s="124"/>
      <c r="G327" s="124"/>
      <c r="H327" s="124"/>
      <c r="I327" s="124"/>
      <c r="J327" s="124"/>
      <c r="K327" s="124"/>
      <c r="L327" s="124"/>
      <c r="M327" s="124"/>
    </row>
    <row r="328" spans="1:13" ht="16.8" x14ac:dyDescent="0.4">
      <c r="A328" s="159">
        <v>9.1999999999999993</v>
      </c>
      <c r="B328" s="323" t="s">
        <v>861</v>
      </c>
      <c r="C328" s="323"/>
      <c r="D328" s="323"/>
      <c r="E328" s="323"/>
      <c r="F328" s="323"/>
      <c r="G328" s="323"/>
      <c r="H328" s="323"/>
      <c r="I328" s="157"/>
      <c r="J328" s="157"/>
      <c r="K328" s="157"/>
      <c r="L328" s="157"/>
      <c r="M328" s="157"/>
    </row>
    <row r="329" spans="1:13" ht="16.8" x14ac:dyDescent="0.4">
      <c r="A329" s="200" t="s">
        <v>47</v>
      </c>
      <c r="B329" s="288" t="s">
        <v>1040</v>
      </c>
      <c r="C329" s="288"/>
      <c r="D329" s="288"/>
      <c r="E329" s="288"/>
      <c r="F329" s="288"/>
      <c r="G329" s="288"/>
      <c r="H329" s="288"/>
      <c r="I329" s="288"/>
      <c r="J329" s="288"/>
      <c r="K329" s="288"/>
      <c r="L329" s="288"/>
      <c r="M329" s="288"/>
    </row>
    <row r="330" spans="1:13" ht="16.8" x14ac:dyDescent="0.4">
      <c r="A330" s="8"/>
      <c r="B330" s="299"/>
      <c r="C330" s="299"/>
      <c r="D330" s="299"/>
      <c r="E330" s="299"/>
      <c r="F330" s="299"/>
      <c r="G330" s="299"/>
      <c r="H330" s="299"/>
      <c r="I330" s="299"/>
      <c r="J330" s="299"/>
      <c r="K330" s="299"/>
      <c r="L330" s="299"/>
      <c r="M330" s="299"/>
    </row>
    <row r="331" spans="1:13" ht="16.8" x14ac:dyDescent="0.4">
      <c r="A331" s="159">
        <v>9.3000000000000007</v>
      </c>
      <c r="B331" s="152" t="s">
        <v>862</v>
      </c>
      <c r="C331" s="157"/>
      <c r="D331" s="157"/>
      <c r="E331" s="157"/>
      <c r="F331" s="157"/>
      <c r="G331" s="157"/>
      <c r="H331" s="157"/>
      <c r="I331" s="157"/>
      <c r="J331" s="157"/>
      <c r="K331" s="157"/>
      <c r="L331" s="157"/>
      <c r="M331" s="124"/>
    </row>
    <row r="332" spans="1:13" ht="16.8" x14ac:dyDescent="0.4">
      <c r="A332" s="200" t="s">
        <v>929</v>
      </c>
      <c r="B332" s="271" t="s">
        <v>863</v>
      </c>
      <c r="C332" s="289"/>
      <c r="D332" s="289"/>
      <c r="E332" s="289"/>
      <c r="F332" s="289"/>
      <c r="G332" s="289"/>
      <c r="H332" s="289"/>
      <c r="I332" s="289"/>
      <c r="J332" s="289"/>
      <c r="K332" s="289"/>
      <c r="L332" s="289"/>
      <c r="M332" s="124"/>
    </row>
    <row r="333" spans="1:13" ht="16.8" x14ac:dyDescent="0.4">
      <c r="A333" s="8"/>
      <c r="B333" s="297"/>
      <c r="C333" s="297"/>
      <c r="D333" s="297"/>
      <c r="E333" s="297"/>
      <c r="F333" s="297"/>
      <c r="G333" s="297"/>
      <c r="H333" s="297"/>
      <c r="I333" s="297"/>
      <c r="J333" s="297"/>
      <c r="K333" s="297"/>
      <c r="L333" s="297"/>
      <c r="M333" s="297"/>
    </row>
    <row r="334" spans="1:13" ht="16.8" x14ac:dyDescent="0.4">
      <c r="A334" s="200" t="s">
        <v>930</v>
      </c>
      <c r="B334" s="271" t="s">
        <v>825</v>
      </c>
      <c r="C334" s="289"/>
      <c r="D334" s="289"/>
      <c r="E334" s="289"/>
      <c r="F334" s="289"/>
      <c r="G334" s="289"/>
      <c r="H334" s="289"/>
      <c r="I334" s="289"/>
      <c r="J334" s="289"/>
      <c r="K334" s="289"/>
      <c r="L334" s="289"/>
      <c r="M334" s="124"/>
    </row>
    <row r="335" spans="1:13" ht="16.8" x14ac:dyDescent="0.4">
      <c r="A335" s="8"/>
      <c r="B335" s="297"/>
      <c r="C335" s="297"/>
      <c r="D335" s="297"/>
      <c r="E335" s="297"/>
      <c r="F335" s="297"/>
      <c r="G335" s="297"/>
      <c r="H335" s="297"/>
      <c r="I335" s="297"/>
      <c r="J335" s="297"/>
      <c r="K335" s="297"/>
      <c r="L335" s="297"/>
      <c r="M335" s="297"/>
    </row>
    <row r="336" spans="1:13" ht="16.8" x14ac:dyDescent="0.4">
      <c r="A336" s="200" t="s">
        <v>931</v>
      </c>
      <c r="B336" s="271" t="s">
        <v>864</v>
      </c>
      <c r="C336" s="289"/>
      <c r="D336" s="289"/>
      <c r="E336" s="289"/>
      <c r="F336" s="289"/>
      <c r="G336" s="289"/>
      <c r="H336" s="289"/>
      <c r="I336" s="289"/>
      <c r="J336" s="289"/>
      <c r="K336" s="289"/>
      <c r="L336" s="289"/>
      <c r="M336" s="124"/>
    </row>
    <row r="337" spans="1:13" ht="16.8" x14ac:dyDescent="0.4">
      <c r="A337" s="8"/>
      <c r="B337" s="297"/>
      <c r="C337" s="297"/>
      <c r="D337" s="297"/>
      <c r="E337" s="297"/>
      <c r="F337" s="297"/>
      <c r="G337" s="297"/>
      <c r="H337" s="297"/>
      <c r="I337" s="297"/>
      <c r="J337" s="297"/>
      <c r="K337" s="297"/>
      <c r="L337" s="297"/>
      <c r="M337" s="297"/>
    </row>
    <row r="338" spans="1:13" ht="16.8" x14ac:dyDescent="0.4">
      <c r="A338" s="8"/>
      <c r="B338" s="124"/>
      <c r="C338" s="124"/>
      <c r="D338" s="124"/>
      <c r="E338" s="124"/>
      <c r="F338" s="124"/>
      <c r="G338" s="124"/>
      <c r="H338" s="124"/>
      <c r="I338" s="124"/>
      <c r="J338" s="124"/>
      <c r="K338" s="124"/>
      <c r="L338" s="124"/>
      <c r="M338" s="124"/>
    </row>
    <row r="339" spans="1:13" ht="16.8" x14ac:dyDescent="0.4">
      <c r="A339" s="159">
        <v>9.4</v>
      </c>
      <c r="B339" s="152" t="s">
        <v>865</v>
      </c>
      <c r="C339" s="157"/>
      <c r="D339" s="157"/>
      <c r="E339" s="157"/>
      <c r="F339" s="157"/>
      <c r="G339" s="157"/>
      <c r="H339" s="157"/>
      <c r="I339" s="157"/>
      <c r="J339" s="157"/>
      <c r="K339" s="124"/>
      <c r="L339" s="124"/>
      <c r="M339" s="124"/>
    </row>
    <row r="340" spans="1:13" ht="16.8" x14ac:dyDescent="0.4">
      <c r="A340" s="200" t="s">
        <v>932</v>
      </c>
      <c r="B340" s="271" t="s">
        <v>1041</v>
      </c>
      <c r="C340" s="289"/>
      <c r="D340" s="289"/>
      <c r="E340" s="289"/>
      <c r="F340" s="289"/>
      <c r="G340" s="289"/>
      <c r="H340" s="289"/>
      <c r="I340" s="289"/>
      <c r="J340" s="289"/>
      <c r="K340" s="124"/>
      <c r="L340" s="124"/>
      <c r="M340" s="124"/>
    </row>
    <row r="341" spans="1:13" ht="16.8" x14ac:dyDescent="0.4">
      <c r="A341" s="8"/>
      <c r="B341" s="297"/>
      <c r="C341" s="297"/>
      <c r="D341" s="297"/>
      <c r="E341" s="297"/>
      <c r="F341" s="297"/>
      <c r="G341" s="297"/>
      <c r="H341" s="297"/>
      <c r="I341" s="297"/>
      <c r="J341" s="297"/>
      <c r="K341" s="297"/>
      <c r="L341" s="297"/>
      <c r="M341" s="297"/>
    </row>
    <row r="342" spans="1:13" ht="16.8" x14ac:dyDescent="0.4">
      <c r="A342" s="8"/>
      <c r="B342" s="206"/>
      <c r="C342" s="206"/>
      <c r="D342" s="206"/>
      <c r="E342" s="206"/>
      <c r="F342" s="206"/>
      <c r="G342" s="206"/>
      <c r="H342" s="206"/>
      <c r="I342" s="206"/>
      <c r="J342" s="206"/>
      <c r="K342" s="206"/>
      <c r="L342" s="206"/>
      <c r="M342" s="206"/>
    </row>
    <row r="343" spans="1:13" ht="16.8" x14ac:dyDescent="0.4">
      <c r="A343" s="200" t="s">
        <v>933</v>
      </c>
      <c r="B343" s="271" t="s">
        <v>942</v>
      </c>
      <c r="C343" s="289"/>
      <c r="D343" s="289"/>
      <c r="E343" s="289"/>
      <c r="F343" s="289"/>
      <c r="G343" s="289"/>
      <c r="H343" s="289"/>
      <c r="I343" s="289"/>
      <c r="J343" s="289"/>
      <c r="K343" s="124"/>
      <c r="L343" s="124"/>
      <c r="M343" s="124"/>
    </row>
    <row r="344" spans="1:13" ht="16.8" x14ac:dyDescent="0.4">
      <c r="A344" s="8"/>
      <c r="B344" s="299"/>
      <c r="C344" s="299"/>
      <c r="D344" s="299"/>
      <c r="E344" s="299"/>
      <c r="F344" s="299"/>
      <c r="G344" s="299"/>
      <c r="H344" s="299"/>
      <c r="I344" s="299"/>
      <c r="J344" s="299"/>
      <c r="K344" s="299"/>
      <c r="L344" s="299"/>
      <c r="M344" s="299"/>
    </row>
    <row r="345" spans="1:13" ht="16.8" x14ac:dyDescent="0.4">
      <c r="A345" s="8"/>
      <c r="B345" s="124"/>
      <c r="C345" s="124"/>
      <c r="D345" s="124"/>
      <c r="E345" s="124"/>
      <c r="F345" s="124"/>
      <c r="G345" s="124"/>
      <c r="H345" s="124"/>
      <c r="I345" s="124"/>
      <c r="J345" s="124"/>
      <c r="K345" s="124"/>
      <c r="L345" s="124"/>
      <c r="M345" s="124"/>
    </row>
    <row r="346" spans="1:13" ht="16.8" x14ac:dyDescent="0.4">
      <c r="A346" s="159">
        <v>10</v>
      </c>
      <c r="B346" s="152" t="s">
        <v>826</v>
      </c>
      <c r="C346" s="157"/>
      <c r="D346" s="157"/>
      <c r="E346" s="157"/>
      <c r="F346" s="157"/>
      <c r="G346" s="157"/>
      <c r="H346" s="157"/>
      <c r="I346" s="157"/>
      <c r="J346" s="157"/>
      <c r="K346" s="124"/>
      <c r="L346" s="124"/>
      <c r="M346" s="124"/>
    </row>
    <row r="347" spans="1:13" ht="16.8" x14ac:dyDescent="0.4">
      <c r="A347" s="200">
        <v>10.1</v>
      </c>
      <c r="B347" s="271" t="s">
        <v>827</v>
      </c>
      <c r="C347" s="289"/>
      <c r="D347" s="289"/>
      <c r="E347" s="289"/>
      <c r="F347" s="289"/>
      <c r="G347" s="289"/>
      <c r="H347" s="289"/>
      <c r="I347" s="289"/>
      <c r="J347" s="289"/>
      <c r="K347" s="124"/>
      <c r="L347" s="124"/>
      <c r="M347" s="124"/>
    </row>
    <row r="348" spans="1:13" ht="16.8" x14ac:dyDescent="0.4">
      <c r="A348" s="8"/>
      <c r="B348" s="297"/>
      <c r="C348" s="297"/>
      <c r="D348" s="297"/>
      <c r="E348" s="297"/>
      <c r="F348" s="297"/>
      <c r="G348" s="297"/>
      <c r="H348" s="297"/>
      <c r="I348" s="297"/>
      <c r="J348" s="297"/>
      <c r="K348" s="297"/>
      <c r="L348" s="297"/>
      <c r="M348" s="297"/>
    </row>
    <row r="349" spans="1:13" ht="16.8" x14ac:dyDescent="0.4">
      <c r="A349" s="8"/>
      <c r="B349" s="206"/>
      <c r="C349" s="206"/>
      <c r="D349" s="206"/>
      <c r="E349" s="206"/>
      <c r="F349" s="206"/>
      <c r="G349" s="206"/>
      <c r="H349" s="206"/>
      <c r="I349" s="206"/>
      <c r="J349" s="206"/>
      <c r="K349" s="206"/>
      <c r="L349" s="206"/>
      <c r="M349" s="206"/>
    </row>
    <row r="350" spans="1:13" ht="17.399999999999999" thickBot="1" x14ac:dyDescent="0.45">
      <c r="A350" s="200">
        <v>10.199999999999999</v>
      </c>
      <c r="B350" s="271" t="s">
        <v>952</v>
      </c>
      <c r="C350" s="289"/>
      <c r="D350" s="289"/>
      <c r="E350" s="289"/>
      <c r="F350" s="289"/>
      <c r="G350" s="289"/>
      <c r="H350" s="289"/>
      <c r="I350" s="289"/>
      <c r="J350" s="289"/>
      <c r="K350" s="157"/>
      <c r="L350" s="157"/>
      <c r="M350" s="157"/>
    </row>
    <row r="351" spans="1:13" ht="16.2" x14ac:dyDescent="0.4">
      <c r="A351" s="128" t="s">
        <v>6</v>
      </c>
      <c r="B351" s="298" t="s">
        <v>944</v>
      </c>
      <c r="C351" s="298"/>
      <c r="D351" s="298"/>
      <c r="E351" s="224" t="s">
        <v>6</v>
      </c>
      <c r="F351" s="298" t="s">
        <v>953</v>
      </c>
      <c r="G351" s="298"/>
      <c r="H351" s="298"/>
      <c r="I351" s="298" t="s">
        <v>822</v>
      </c>
      <c r="J351" s="298"/>
      <c r="K351" s="298"/>
      <c r="L351" s="298"/>
      <c r="M351" s="303"/>
    </row>
    <row r="352" spans="1:13" ht="16.8" x14ac:dyDescent="0.4">
      <c r="A352" s="73">
        <v>1</v>
      </c>
      <c r="B352" s="274" t="s">
        <v>943</v>
      </c>
      <c r="C352" s="274"/>
      <c r="D352" s="274"/>
      <c r="E352" s="207">
        <v>1</v>
      </c>
      <c r="F352" s="274"/>
      <c r="G352" s="274"/>
      <c r="H352" s="274"/>
      <c r="I352" s="295"/>
      <c r="J352" s="295"/>
      <c r="K352" s="295"/>
      <c r="L352" s="295"/>
      <c r="M352" s="296"/>
    </row>
    <row r="353" spans="1:13" ht="16.8" x14ac:dyDescent="0.4">
      <c r="A353" s="73">
        <v>2</v>
      </c>
      <c r="B353" s="274" t="s">
        <v>943</v>
      </c>
      <c r="C353" s="274"/>
      <c r="D353" s="274"/>
      <c r="E353" s="207">
        <v>2</v>
      </c>
      <c r="F353" s="274"/>
      <c r="G353" s="274"/>
      <c r="H353" s="274"/>
      <c r="I353" s="295"/>
      <c r="J353" s="295"/>
      <c r="K353" s="295"/>
      <c r="L353" s="295"/>
      <c r="M353" s="296"/>
    </row>
    <row r="354" spans="1:13" ht="16.8" x14ac:dyDescent="0.4">
      <c r="A354" s="73">
        <v>3</v>
      </c>
      <c r="B354" s="274"/>
      <c r="C354" s="274"/>
      <c r="D354" s="274"/>
      <c r="E354" s="207">
        <v>3</v>
      </c>
      <c r="F354" s="274"/>
      <c r="G354" s="274"/>
      <c r="H354" s="274"/>
      <c r="I354" s="295"/>
      <c r="J354" s="295"/>
      <c r="K354" s="295"/>
      <c r="L354" s="295"/>
      <c r="M354" s="296"/>
    </row>
    <row r="355" spans="1:13" ht="17.399999999999999" thickBot="1" x14ac:dyDescent="0.45">
      <c r="A355" s="220">
        <v>4</v>
      </c>
      <c r="B355" s="281"/>
      <c r="C355" s="281"/>
      <c r="D355" s="281"/>
      <c r="E355" s="225">
        <v>4</v>
      </c>
      <c r="F355" s="281"/>
      <c r="G355" s="281"/>
      <c r="H355" s="281"/>
      <c r="I355" s="446"/>
      <c r="J355" s="446"/>
      <c r="K355" s="446"/>
      <c r="L355" s="446"/>
      <c r="M355" s="447"/>
    </row>
    <row r="356" spans="1:13" ht="16.8" x14ac:dyDescent="0.4">
      <c r="A356" s="8"/>
      <c r="B356" s="124"/>
      <c r="C356" s="124"/>
      <c r="D356" s="124"/>
      <c r="E356" s="124"/>
      <c r="F356" s="124"/>
      <c r="G356" s="124"/>
      <c r="H356" s="124"/>
      <c r="I356" s="124"/>
      <c r="J356" s="124"/>
      <c r="K356" s="124"/>
      <c r="L356" s="124"/>
      <c r="M356" s="124"/>
    </row>
    <row r="357" spans="1:13" ht="16.8" x14ac:dyDescent="0.5">
      <c r="A357" s="200">
        <v>11</v>
      </c>
      <c r="B357" s="208" t="s">
        <v>828</v>
      </c>
      <c r="C357" s="157"/>
      <c r="D357" s="157"/>
      <c r="E357" s="157"/>
      <c r="F357" s="157"/>
      <c r="G357" s="157"/>
      <c r="H357" s="157"/>
      <c r="I357" s="157"/>
      <c r="J357" s="157"/>
      <c r="K357" s="157"/>
      <c r="L357" s="157"/>
      <c r="M357" s="157"/>
    </row>
    <row r="358" spans="1:13" ht="33.6" customHeight="1" thickBot="1" x14ac:dyDescent="0.45">
      <c r="A358" s="200">
        <v>11.1</v>
      </c>
      <c r="B358" s="304" t="s">
        <v>1042</v>
      </c>
      <c r="C358" s="305"/>
      <c r="D358" s="305"/>
      <c r="E358" s="305"/>
      <c r="F358" s="305"/>
      <c r="G358" s="305"/>
      <c r="H358" s="305"/>
      <c r="I358" s="305"/>
      <c r="J358" s="305"/>
      <c r="K358" s="305"/>
      <c r="L358" s="305"/>
      <c r="M358" s="305"/>
    </row>
    <row r="359" spans="1:13" ht="16.2" x14ac:dyDescent="0.4">
      <c r="A359" s="128" t="s">
        <v>6</v>
      </c>
      <c r="B359" s="284" t="s">
        <v>819</v>
      </c>
      <c r="C359" s="284"/>
      <c r="D359" s="284"/>
      <c r="E359" s="284" t="s">
        <v>820</v>
      </c>
      <c r="F359" s="284"/>
      <c r="G359" s="284"/>
      <c r="H359" s="284" t="s">
        <v>821</v>
      </c>
      <c r="I359" s="284"/>
      <c r="J359" s="284"/>
      <c r="K359" s="284"/>
      <c r="L359" s="284" t="s">
        <v>822</v>
      </c>
      <c r="M359" s="285"/>
    </row>
    <row r="360" spans="1:13" ht="16.8" x14ac:dyDescent="0.4">
      <c r="A360" s="73">
        <v>1</v>
      </c>
      <c r="B360" s="286"/>
      <c r="C360" s="286"/>
      <c r="D360" s="286"/>
      <c r="E360" s="286"/>
      <c r="F360" s="286"/>
      <c r="G360" s="286"/>
      <c r="H360" s="286"/>
      <c r="I360" s="286"/>
      <c r="J360" s="286"/>
      <c r="K360" s="286"/>
      <c r="L360" s="286"/>
      <c r="M360" s="287"/>
    </row>
    <row r="361" spans="1:13" ht="16.8" x14ac:dyDescent="0.4">
      <c r="A361" s="73">
        <v>2</v>
      </c>
      <c r="B361" s="286"/>
      <c r="C361" s="286"/>
      <c r="D361" s="286"/>
      <c r="E361" s="286"/>
      <c r="F361" s="286"/>
      <c r="G361" s="286"/>
      <c r="H361" s="286"/>
      <c r="I361" s="286"/>
      <c r="J361" s="286"/>
      <c r="K361" s="286"/>
      <c r="L361" s="286"/>
      <c r="M361" s="287"/>
    </row>
    <row r="362" spans="1:13" ht="17.399999999999999" thickBot="1" x14ac:dyDescent="0.45">
      <c r="A362" s="220">
        <v>3</v>
      </c>
      <c r="B362" s="293"/>
      <c r="C362" s="293"/>
      <c r="D362" s="293"/>
      <c r="E362" s="293"/>
      <c r="F362" s="293"/>
      <c r="G362" s="293"/>
      <c r="H362" s="293"/>
      <c r="I362" s="293"/>
      <c r="J362" s="293"/>
      <c r="K362" s="293"/>
      <c r="L362" s="293"/>
      <c r="M362" s="294"/>
    </row>
    <row r="363" spans="1:13" ht="16.8" x14ac:dyDescent="0.4">
      <c r="A363" s="8"/>
      <c r="B363" s="124"/>
      <c r="C363" s="124"/>
      <c r="D363" s="124"/>
      <c r="E363" s="124"/>
      <c r="F363" s="124"/>
      <c r="G363" s="124"/>
      <c r="H363" s="124"/>
      <c r="I363" s="124"/>
      <c r="J363" s="124"/>
      <c r="K363" s="124"/>
      <c r="L363" s="124"/>
      <c r="M363" s="124"/>
    </row>
    <row r="364" spans="1:13" ht="16.8" x14ac:dyDescent="0.5">
      <c r="A364" s="200">
        <v>12</v>
      </c>
      <c r="B364" s="208" t="s">
        <v>829</v>
      </c>
      <c r="C364" s="157"/>
      <c r="D364" s="157"/>
      <c r="E364" s="157"/>
      <c r="F364" s="157"/>
      <c r="G364" s="157"/>
      <c r="H364" s="157"/>
      <c r="I364" s="157"/>
      <c r="J364" s="157"/>
      <c r="K364" s="157"/>
      <c r="L364" s="157"/>
      <c r="M364" s="157"/>
    </row>
    <row r="365" spans="1:13" ht="16.8" x14ac:dyDescent="0.4">
      <c r="A365" s="200"/>
      <c r="B365" s="288" t="s">
        <v>830</v>
      </c>
      <c r="C365" s="288"/>
      <c r="D365" s="288"/>
      <c r="E365" s="288"/>
      <c r="F365" s="288"/>
      <c r="G365" s="288"/>
      <c r="H365" s="288"/>
      <c r="I365" s="157"/>
      <c r="J365" s="157"/>
      <c r="K365" s="157"/>
      <c r="L365" s="157"/>
      <c r="M365" s="157"/>
    </row>
    <row r="366" spans="1:13" ht="16.8" x14ac:dyDescent="0.4">
      <c r="A366" s="200">
        <v>12.1</v>
      </c>
      <c r="B366" s="209" t="s">
        <v>866</v>
      </c>
      <c r="C366" s="157"/>
      <c r="D366" s="157"/>
      <c r="E366" s="157"/>
      <c r="F366" s="157"/>
      <c r="G366" s="157"/>
      <c r="H366" s="157"/>
      <c r="I366" s="157"/>
      <c r="J366" s="157"/>
      <c r="K366" s="157"/>
      <c r="L366" s="157"/>
      <c r="M366" s="157"/>
    </row>
    <row r="367" spans="1:13" ht="17.399999999999999" thickBot="1" x14ac:dyDescent="0.45">
      <c r="A367" s="200" t="s">
        <v>934</v>
      </c>
      <c r="B367" s="271" t="s">
        <v>1043</v>
      </c>
      <c r="C367" s="289"/>
      <c r="D367" s="289"/>
      <c r="E367" s="289"/>
      <c r="F367" s="289"/>
      <c r="G367" s="289"/>
      <c r="H367" s="289"/>
      <c r="I367" s="289"/>
      <c r="J367" s="289"/>
      <c r="K367" s="289"/>
      <c r="L367" s="289"/>
      <c r="M367" s="289"/>
    </row>
    <row r="368" spans="1:13" ht="16.2" x14ac:dyDescent="0.4">
      <c r="A368" s="128" t="s">
        <v>6</v>
      </c>
      <c r="B368" s="290" t="s">
        <v>867</v>
      </c>
      <c r="C368" s="291"/>
      <c r="D368" s="292"/>
      <c r="E368" s="298" t="s">
        <v>821</v>
      </c>
      <c r="F368" s="298"/>
      <c r="G368" s="298"/>
      <c r="H368" s="298"/>
      <c r="I368" s="298"/>
      <c r="J368" s="298"/>
      <c r="K368" s="298" t="s">
        <v>822</v>
      </c>
      <c r="L368" s="298"/>
      <c r="M368" s="303"/>
    </row>
    <row r="369" spans="1:13" ht="16.8" x14ac:dyDescent="0.4">
      <c r="A369" s="73">
        <v>1</v>
      </c>
      <c r="B369" s="276"/>
      <c r="C369" s="277"/>
      <c r="D369" s="278"/>
      <c r="E369" s="279"/>
      <c r="F369" s="279"/>
      <c r="G369" s="279"/>
      <c r="H369" s="279"/>
      <c r="I369" s="279"/>
      <c r="J369" s="279"/>
      <c r="K369" s="279"/>
      <c r="L369" s="279"/>
      <c r="M369" s="280"/>
    </row>
    <row r="370" spans="1:13" ht="16.8" x14ac:dyDescent="0.4">
      <c r="A370" s="73">
        <v>2</v>
      </c>
      <c r="B370" s="276"/>
      <c r="C370" s="277"/>
      <c r="D370" s="278"/>
      <c r="E370" s="279"/>
      <c r="F370" s="279"/>
      <c r="G370" s="279"/>
      <c r="H370" s="279"/>
      <c r="I370" s="279"/>
      <c r="J370" s="279"/>
      <c r="K370" s="279"/>
      <c r="L370" s="279"/>
      <c r="M370" s="280"/>
    </row>
    <row r="371" spans="1:13" ht="16.8" x14ac:dyDescent="0.4">
      <c r="A371" s="73">
        <v>3</v>
      </c>
      <c r="B371" s="276"/>
      <c r="C371" s="277"/>
      <c r="D371" s="278"/>
      <c r="E371" s="279"/>
      <c r="F371" s="279"/>
      <c r="G371" s="279"/>
      <c r="H371" s="279"/>
      <c r="I371" s="279"/>
      <c r="J371" s="279"/>
      <c r="K371" s="279"/>
      <c r="L371" s="279"/>
      <c r="M371" s="280"/>
    </row>
    <row r="372" spans="1:13" ht="16.8" x14ac:dyDescent="0.4">
      <c r="A372" s="73">
        <v>4</v>
      </c>
      <c r="B372" s="276"/>
      <c r="C372" s="277"/>
      <c r="D372" s="278"/>
      <c r="E372" s="279"/>
      <c r="F372" s="279"/>
      <c r="G372" s="279"/>
      <c r="H372" s="279"/>
      <c r="I372" s="279"/>
      <c r="J372" s="279"/>
      <c r="K372" s="279"/>
      <c r="L372" s="279"/>
      <c r="M372" s="280"/>
    </row>
    <row r="373" spans="1:13" ht="16.8" x14ac:dyDescent="0.4">
      <c r="A373" s="73">
        <v>5</v>
      </c>
      <c r="B373" s="276"/>
      <c r="C373" s="277"/>
      <c r="D373" s="278"/>
      <c r="E373" s="279"/>
      <c r="F373" s="279"/>
      <c r="G373" s="279"/>
      <c r="H373" s="279"/>
      <c r="I373" s="279"/>
      <c r="J373" s="279"/>
      <c r="K373" s="279"/>
      <c r="L373" s="279"/>
      <c r="M373" s="280"/>
    </row>
    <row r="374" spans="1:13" ht="16.8" x14ac:dyDescent="0.4">
      <c r="A374" s="73">
        <v>6</v>
      </c>
      <c r="B374" s="276"/>
      <c r="C374" s="277"/>
      <c r="D374" s="278"/>
      <c r="E374" s="279"/>
      <c r="F374" s="279"/>
      <c r="G374" s="279"/>
      <c r="H374" s="279"/>
      <c r="I374" s="279"/>
      <c r="J374" s="279"/>
      <c r="K374" s="279"/>
      <c r="L374" s="279"/>
      <c r="M374" s="280"/>
    </row>
    <row r="375" spans="1:13" ht="16.8" x14ac:dyDescent="0.4">
      <c r="A375" s="73">
        <v>7</v>
      </c>
      <c r="B375" s="276"/>
      <c r="C375" s="277"/>
      <c r="D375" s="278"/>
      <c r="E375" s="279"/>
      <c r="F375" s="279"/>
      <c r="G375" s="279"/>
      <c r="H375" s="279"/>
      <c r="I375" s="279"/>
      <c r="J375" s="279"/>
      <c r="K375" s="279"/>
      <c r="L375" s="279"/>
      <c r="M375" s="280"/>
    </row>
    <row r="376" spans="1:13" ht="16.8" x14ac:dyDescent="0.4">
      <c r="A376" s="73">
        <v>8</v>
      </c>
      <c r="B376" s="276"/>
      <c r="C376" s="277"/>
      <c r="D376" s="278"/>
      <c r="E376" s="279"/>
      <c r="F376" s="279"/>
      <c r="G376" s="279"/>
      <c r="H376" s="279"/>
      <c r="I376" s="279"/>
      <c r="J376" s="279"/>
      <c r="K376" s="279"/>
      <c r="L376" s="279"/>
      <c r="M376" s="280"/>
    </row>
    <row r="377" spans="1:13" ht="16.8" x14ac:dyDescent="0.4">
      <c r="A377" s="73">
        <v>9</v>
      </c>
      <c r="B377" s="276"/>
      <c r="C377" s="277"/>
      <c r="D377" s="278"/>
      <c r="E377" s="279"/>
      <c r="F377" s="279"/>
      <c r="G377" s="279"/>
      <c r="H377" s="279"/>
      <c r="I377" s="279"/>
      <c r="J377" s="279"/>
      <c r="K377" s="279"/>
      <c r="L377" s="279"/>
      <c r="M377" s="280"/>
    </row>
    <row r="378" spans="1:13" ht="16.8" x14ac:dyDescent="0.4">
      <c r="A378" s="73">
        <v>10</v>
      </c>
      <c r="B378" s="276"/>
      <c r="C378" s="277"/>
      <c r="D378" s="278"/>
      <c r="E378" s="279"/>
      <c r="F378" s="279"/>
      <c r="G378" s="279"/>
      <c r="H378" s="279"/>
      <c r="I378" s="279"/>
      <c r="J378" s="279"/>
      <c r="K378" s="279"/>
      <c r="L378" s="279"/>
      <c r="M378" s="280"/>
    </row>
    <row r="379" spans="1:13" ht="16.8" x14ac:dyDescent="0.4">
      <c r="A379" s="73">
        <v>11</v>
      </c>
      <c r="B379" s="276"/>
      <c r="C379" s="277"/>
      <c r="D379" s="278"/>
      <c r="E379" s="279"/>
      <c r="F379" s="279"/>
      <c r="G379" s="279"/>
      <c r="H379" s="279"/>
      <c r="I379" s="279"/>
      <c r="J379" s="279"/>
      <c r="K379" s="279"/>
      <c r="L379" s="279"/>
      <c r="M379" s="280"/>
    </row>
    <row r="380" spans="1:13" ht="16.8" x14ac:dyDescent="0.4">
      <c r="A380" s="73">
        <v>12</v>
      </c>
      <c r="B380" s="276"/>
      <c r="C380" s="277"/>
      <c r="D380" s="278"/>
      <c r="E380" s="279"/>
      <c r="F380" s="279"/>
      <c r="G380" s="279"/>
      <c r="H380" s="279"/>
      <c r="I380" s="279"/>
      <c r="J380" s="279"/>
      <c r="K380" s="279"/>
      <c r="L380" s="279"/>
      <c r="M380" s="280"/>
    </row>
    <row r="381" spans="1:13" ht="16.8" x14ac:dyDescent="0.4">
      <c r="A381" s="73">
        <v>13</v>
      </c>
      <c r="B381" s="276"/>
      <c r="C381" s="277"/>
      <c r="D381" s="278"/>
      <c r="E381" s="279"/>
      <c r="F381" s="279"/>
      <c r="G381" s="279"/>
      <c r="H381" s="279"/>
      <c r="I381" s="279"/>
      <c r="J381" s="279"/>
      <c r="K381" s="279"/>
      <c r="L381" s="279"/>
      <c r="M381" s="280"/>
    </row>
    <row r="382" spans="1:13" ht="16.8" x14ac:dyDescent="0.4">
      <c r="A382" s="73">
        <v>14</v>
      </c>
      <c r="B382" s="276"/>
      <c r="C382" s="277"/>
      <c r="D382" s="278"/>
      <c r="E382" s="279"/>
      <c r="F382" s="279"/>
      <c r="G382" s="279"/>
      <c r="H382" s="279"/>
      <c r="I382" s="279"/>
      <c r="J382" s="279"/>
      <c r="K382" s="279"/>
      <c r="L382" s="279"/>
      <c r="M382" s="280"/>
    </row>
    <row r="383" spans="1:13" ht="16.8" x14ac:dyDescent="0.4">
      <c r="A383" s="73">
        <v>15</v>
      </c>
      <c r="B383" s="276"/>
      <c r="C383" s="277"/>
      <c r="D383" s="278"/>
      <c r="E383" s="279"/>
      <c r="F383" s="279"/>
      <c r="G383" s="279"/>
      <c r="H383" s="279"/>
      <c r="I383" s="279"/>
      <c r="J383" s="279"/>
      <c r="K383" s="279"/>
      <c r="L383" s="279"/>
      <c r="M383" s="280"/>
    </row>
    <row r="384" spans="1:13" ht="16.95" customHeight="1" x14ac:dyDescent="0.4">
      <c r="A384" s="73">
        <v>16</v>
      </c>
      <c r="B384" s="276"/>
      <c r="C384" s="277"/>
      <c r="D384" s="278"/>
      <c r="E384" s="279"/>
      <c r="F384" s="279"/>
      <c r="G384" s="279"/>
      <c r="H384" s="279"/>
      <c r="I384" s="279"/>
      <c r="J384" s="279"/>
      <c r="K384" s="279"/>
      <c r="L384" s="279"/>
      <c r="M384" s="280"/>
    </row>
    <row r="385" spans="1:13" ht="16.95" customHeight="1" x14ac:dyDescent="0.4">
      <c r="A385" s="73">
        <v>17</v>
      </c>
      <c r="B385" s="276"/>
      <c r="C385" s="277"/>
      <c r="D385" s="278"/>
      <c r="E385" s="279"/>
      <c r="F385" s="279"/>
      <c r="G385" s="279"/>
      <c r="H385" s="279"/>
      <c r="I385" s="279"/>
      <c r="J385" s="279"/>
      <c r="K385" s="279"/>
      <c r="L385" s="279"/>
      <c r="M385" s="280"/>
    </row>
    <row r="386" spans="1:13" ht="16.95" customHeight="1" x14ac:dyDescent="0.4">
      <c r="A386" s="73">
        <v>18</v>
      </c>
      <c r="B386" s="276"/>
      <c r="C386" s="277"/>
      <c r="D386" s="278"/>
      <c r="E386" s="279"/>
      <c r="F386" s="279"/>
      <c r="G386" s="279"/>
      <c r="H386" s="279"/>
      <c r="I386" s="279"/>
      <c r="J386" s="279"/>
      <c r="K386" s="279"/>
      <c r="L386" s="279"/>
      <c r="M386" s="280"/>
    </row>
    <row r="387" spans="1:13" ht="16.95" customHeight="1" x14ac:dyDescent="0.4">
      <c r="A387" s="73">
        <v>19</v>
      </c>
      <c r="B387" s="276"/>
      <c r="C387" s="277"/>
      <c r="D387" s="278"/>
      <c r="E387" s="279"/>
      <c r="F387" s="279"/>
      <c r="G387" s="279"/>
      <c r="H387" s="279"/>
      <c r="I387" s="279"/>
      <c r="J387" s="279"/>
      <c r="K387" s="279"/>
      <c r="L387" s="279"/>
      <c r="M387" s="280"/>
    </row>
    <row r="388" spans="1:13" ht="16.95" customHeight="1" thickBot="1" x14ac:dyDescent="0.45">
      <c r="A388" s="220">
        <v>20</v>
      </c>
      <c r="B388" s="266"/>
      <c r="C388" s="267"/>
      <c r="D388" s="268"/>
      <c r="E388" s="269"/>
      <c r="F388" s="269"/>
      <c r="G388" s="269"/>
      <c r="H388" s="269"/>
      <c r="I388" s="269"/>
      <c r="J388" s="269"/>
      <c r="K388" s="269"/>
      <c r="L388" s="269"/>
      <c r="M388" s="270"/>
    </row>
    <row r="389" spans="1:13" ht="16.8" x14ac:dyDescent="0.4">
      <c r="A389" s="8"/>
      <c r="B389" s="210"/>
      <c r="C389" s="210"/>
      <c r="D389" s="211"/>
      <c r="E389" s="206"/>
      <c r="F389" s="206"/>
      <c r="G389" s="206"/>
      <c r="H389" s="206"/>
      <c r="I389" s="206"/>
      <c r="J389" s="206"/>
      <c r="K389" s="206"/>
      <c r="L389" s="206"/>
      <c r="M389" s="206"/>
    </row>
    <row r="390" spans="1:13" ht="17.399999999999999" thickBot="1" x14ac:dyDescent="0.45">
      <c r="A390" s="200" t="s">
        <v>935</v>
      </c>
      <c r="B390" s="271" t="s">
        <v>868</v>
      </c>
      <c r="C390" s="271"/>
      <c r="D390" s="271"/>
      <c r="E390" s="271"/>
      <c r="F390" s="271"/>
      <c r="G390" s="271"/>
      <c r="H390" s="271"/>
      <c r="I390" s="271"/>
      <c r="J390" s="271"/>
      <c r="K390" s="124"/>
      <c r="L390" s="124"/>
      <c r="M390" s="124"/>
    </row>
    <row r="391" spans="1:13" ht="16.8" x14ac:dyDescent="0.4">
      <c r="A391" s="221">
        <v>1</v>
      </c>
      <c r="B391" s="272"/>
      <c r="C391" s="272"/>
      <c r="D391" s="272"/>
      <c r="E391" s="272"/>
      <c r="F391" s="272"/>
      <c r="G391" s="272"/>
      <c r="H391" s="272"/>
      <c r="I391" s="272"/>
      <c r="J391" s="272"/>
      <c r="K391" s="272"/>
      <c r="L391" s="272"/>
      <c r="M391" s="273"/>
    </row>
    <row r="392" spans="1:13" ht="16.8" x14ac:dyDescent="0.4">
      <c r="A392" s="73">
        <v>2</v>
      </c>
      <c r="B392" s="274"/>
      <c r="C392" s="274"/>
      <c r="D392" s="274"/>
      <c r="E392" s="274"/>
      <c r="F392" s="274"/>
      <c r="G392" s="274"/>
      <c r="H392" s="274"/>
      <c r="I392" s="274"/>
      <c r="J392" s="274"/>
      <c r="K392" s="274"/>
      <c r="L392" s="274"/>
      <c r="M392" s="275"/>
    </row>
    <row r="393" spans="1:13" ht="16.8" x14ac:dyDescent="0.4">
      <c r="A393" s="73">
        <v>3</v>
      </c>
      <c r="B393" s="274"/>
      <c r="C393" s="274"/>
      <c r="D393" s="274"/>
      <c r="E393" s="274"/>
      <c r="F393" s="274"/>
      <c r="G393" s="274"/>
      <c r="H393" s="274"/>
      <c r="I393" s="274"/>
      <c r="J393" s="274"/>
      <c r="K393" s="274"/>
      <c r="L393" s="274"/>
      <c r="M393" s="275"/>
    </row>
    <row r="394" spans="1:13" ht="16.8" x14ac:dyDescent="0.4">
      <c r="A394" s="73">
        <v>4</v>
      </c>
      <c r="B394" s="274"/>
      <c r="C394" s="274"/>
      <c r="D394" s="274"/>
      <c r="E394" s="274"/>
      <c r="F394" s="274"/>
      <c r="G394" s="274"/>
      <c r="H394" s="274"/>
      <c r="I394" s="274"/>
      <c r="J394" s="274"/>
      <c r="K394" s="274"/>
      <c r="L394" s="274"/>
      <c r="M394" s="275"/>
    </row>
    <row r="395" spans="1:13" ht="16.8" x14ac:dyDescent="0.4">
      <c r="A395" s="73">
        <v>5</v>
      </c>
      <c r="B395" s="274"/>
      <c r="C395" s="274"/>
      <c r="D395" s="274"/>
      <c r="E395" s="274"/>
      <c r="F395" s="274"/>
      <c r="G395" s="274"/>
      <c r="H395" s="274"/>
      <c r="I395" s="274"/>
      <c r="J395" s="274"/>
      <c r="K395" s="274"/>
      <c r="L395" s="274"/>
      <c r="M395" s="275"/>
    </row>
    <row r="396" spans="1:13" ht="16.8" x14ac:dyDescent="0.4">
      <c r="A396" s="73">
        <v>6</v>
      </c>
      <c r="B396" s="274"/>
      <c r="C396" s="274"/>
      <c r="D396" s="274"/>
      <c r="E396" s="274"/>
      <c r="F396" s="274"/>
      <c r="G396" s="274"/>
      <c r="H396" s="274"/>
      <c r="I396" s="274"/>
      <c r="J396" s="274"/>
      <c r="K396" s="274"/>
      <c r="L396" s="274"/>
      <c r="M396" s="275"/>
    </row>
    <row r="397" spans="1:13" ht="16.8" x14ac:dyDescent="0.4">
      <c r="A397" s="73">
        <v>7</v>
      </c>
      <c r="B397" s="274"/>
      <c r="C397" s="274"/>
      <c r="D397" s="274"/>
      <c r="E397" s="274"/>
      <c r="F397" s="274"/>
      <c r="G397" s="274"/>
      <c r="H397" s="274"/>
      <c r="I397" s="274"/>
      <c r="J397" s="274"/>
      <c r="K397" s="274"/>
      <c r="L397" s="274"/>
      <c r="M397" s="275"/>
    </row>
    <row r="398" spans="1:13" ht="16.8" x14ac:dyDescent="0.4">
      <c r="A398" s="73">
        <v>8</v>
      </c>
      <c r="B398" s="274"/>
      <c r="C398" s="274"/>
      <c r="D398" s="274"/>
      <c r="E398" s="274"/>
      <c r="F398" s="274"/>
      <c r="G398" s="274"/>
      <c r="H398" s="274"/>
      <c r="I398" s="274"/>
      <c r="J398" s="274"/>
      <c r="K398" s="274"/>
      <c r="L398" s="274"/>
      <c r="M398" s="275"/>
    </row>
    <row r="399" spans="1:13" ht="16.8" x14ac:dyDescent="0.4">
      <c r="A399" s="73">
        <v>9</v>
      </c>
      <c r="B399" s="274"/>
      <c r="C399" s="274"/>
      <c r="D399" s="274"/>
      <c r="E399" s="274"/>
      <c r="F399" s="274"/>
      <c r="G399" s="274"/>
      <c r="H399" s="274"/>
      <c r="I399" s="274"/>
      <c r="J399" s="274"/>
      <c r="K399" s="274"/>
      <c r="L399" s="274"/>
      <c r="M399" s="275"/>
    </row>
    <row r="400" spans="1:13" ht="16.8" x14ac:dyDescent="0.4">
      <c r="A400" s="73">
        <v>10</v>
      </c>
      <c r="B400" s="274"/>
      <c r="C400" s="274"/>
      <c r="D400" s="274"/>
      <c r="E400" s="274"/>
      <c r="F400" s="274"/>
      <c r="G400" s="274"/>
      <c r="H400" s="274"/>
      <c r="I400" s="274"/>
      <c r="J400" s="274"/>
      <c r="K400" s="274"/>
      <c r="L400" s="274"/>
      <c r="M400" s="275"/>
    </row>
    <row r="401" spans="1:13" ht="17.399999999999999" thickBot="1" x14ac:dyDescent="0.45">
      <c r="A401" s="220">
        <v>11</v>
      </c>
      <c r="B401" s="281"/>
      <c r="C401" s="281"/>
      <c r="D401" s="281"/>
      <c r="E401" s="281"/>
      <c r="F401" s="281"/>
      <c r="G401" s="281"/>
      <c r="H401" s="281"/>
      <c r="I401" s="281"/>
      <c r="J401" s="281"/>
      <c r="K401" s="281"/>
      <c r="L401" s="281"/>
      <c r="M401" s="282"/>
    </row>
    <row r="402" spans="1:13" ht="16.8" x14ac:dyDescent="0.4">
      <c r="A402" s="8"/>
      <c r="B402" s="206"/>
      <c r="C402" s="206"/>
      <c r="D402" s="206"/>
      <c r="E402" s="206"/>
      <c r="F402" s="206"/>
      <c r="G402" s="206"/>
      <c r="H402" s="206"/>
      <c r="I402" s="206"/>
      <c r="J402" s="206"/>
      <c r="K402" s="206"/>
      <c r="L402" s="206"/>
      <c r="M402" s="206"/>
    </row>
    <row r="403" spans="1:13" ht="17.399999999999999" thickBot="1" x14ac:dyDescent="0.45">
      <c r="A403" s="200" t="s">
        <v>936</v>
      </c>
      <c r="B403" s="271" t="s">
        <v>869</v>
      </c>
      <c r="C403" s="271"/>
      <c r="D403" s="271"/>
      <c r="E403" s="271"/>
      <c r="F403" s="271"/>
      <c r="G403" s="271"/>
      <c r="H403" s="271"/>
      <c r="I403" s="271"/>
      <c r="J403" s="271"/>
      <c r="K403" s="124"/>
      <c r="L403" s="124"/>
      <c r="M403" s="124"/>
    </row>
    <row r="404" spans="1:13" ht="16.8" x14ac:dyDescent="0.4">
      <c r="A404" s="221">
        <v>1</v>
      </c>
      <c r="B404" s="272"/>
      <c r="C404" s="272"/>
      <c r="D404" s="272"/>
      <c r="E404" s="272"/>
      <c r="F404" s="272"/>
      <c r="G404" s="272"/>
      <c r="H404" s="272"/>
      <c r="I404" s="272"/>
      <c r="J404" s="272"/>
      <c r="K404" s="272"/>
      <c r="L404" s="272"/>
      <c r="M404" s="273"/>
    </row>
    <row r="405" spans="1:13" ht="16.8" x14ac:dyDescent="0.4">
      <c r="A405" s="73">
        <v>2</v>
      </c>
      <c r="B405" s="274"/>
      <c r="C405" s="274"/>
      <c r="D405" s="274"/>
      <c r="E405" s="274"/>
      <c r="F405" s="274"/>
      <c r="G405" s="274"/>
      <c r="H405" s="274"/>
      <c r="I405" s="274"/>
      <c r="J405" s="274"/>
      <c r="K405" s="274"/>
      <c r="L405" s="274"/>
      <c r="M405" s="275"/>
    </row>
    <row r="406" spans="1:13" ht="16.8" x14ac:dyDescent="0.4">
      <c r="A406" s="73">
        <v>3</v>
      </c>
      <c r="B406" s="274"/>
      <c r="C406" s="274"/>
      <c r="D406" s="274"/>
      <c r="E406" s="274"/>
      <c r="F406" s="274"/>
      <c r="G406" s="274"/>
      <c r="H406" s="274"/>
      <c r="I406" s="274"/>
      <c r="J406" s="274"/>
      <c r="K406" s="274"/>
      <c r="L406" s="274"/>
      <c r="M406" s="275"/>
    </row>
    <row r="407" spans="1:13" ht="16.8" x14ac:dyDescent="0.4">
      <c r="A407" s="73">
        <v>4</v>
      </c>
      <c r="B407" s="274"/>
      <c r="C407" s="274"/>
      <c r="D407" s="274"/>
      <c r="E407" s="274"/>
      <c r="F407" s="274"/>
      <c r="G407" s="274"/>
      <c r="H407" s="274"/>
      <c r="I407" s="274"/>
      <c r="J407" s="274"/>
      <c r="K407" s="274"/>
      <c r="L407" s="274"/>
      <c r="M407" s="275"/>
    </row>
    <row r="408" spans="1:13" ht="16.8" x14ac:dyDescent="0.4">
      <c r="A408" s="73">
        <v>5</v>
      </c>
      <c r="B408" s="274"/>
      <c r="C408" s="274"/>
      <c r="D408" s="274"/>
      <c r="E408" s="274"/>
      <c r="F408" s="274"/>
      <c r="G408" s="274"/>
      <c r="H408" s="274"/>
      <c r="I408" s="274"/>
      <c r="J408" s="274"/>
      <c r="K408" s="274"/>
      <c r="L408" s="274"/>
      <c r="M408" s="275"/>
    </row>
    <row r="409" spans="1:13" ht="16.8" x14ac:dyDescent="0.4">
      <c r="A409" s="73">
        <v>6</v>
      </c>
      <c r="B409" s="274"/>
      <c r="C409" s="274"/>
      <c r="D409" s="274"/>
      <c r="E409" s="274"/>
      <c r="F409" s="274"/>
      <c r="G409" s="274"/>
      <c r="H409" s="274"/>
      <c r="I409" s="274"/>
      <c r="J409" s="274"/>
      <c r="K409" s="274"/>
      <c r="L409" s="274"/>
      <c r="M409" s="275"/>
    </row>
    <row r="410" spans="1:13" ht="16.8" x14ac:dyDescent="0.4">
      <c r="A410" s="73">
        <v>7</v>
      </c>
      <c r="B410" s="274"/>
      <c r="C410" s="274"/>
      <c r="D410" s="274"/>
      <c r="E410" s="274"/>
      <c r="F410" s="274"/>
      <c r="G410" s="274"/>
      <c r="H410" s="274"/>
      <c r="I410" s="274"/>
      <c r="J410" s="274"/>
      <c r="K410" s="274"/>
      <c r="L410" s="274"/>
      <c r="M410" s="275"/>
    </row>
    <row r="411" spans="1:13" ht="16.8" x14ac:dyDescent="0.4">
      <c r="A411" s="73">
        <v>8</v>
      </c>
      <c r="B411" s="274"/>
      <c r="C411" s="274"/>
      <c r="D411" s="274"/>
      <c r="E411" s="274"/>
      <c r="F411" s="274"/>
      <c r="G411" s="274"/>
      <c r="H411" s="274"/>
      <c r="I411" s="274"/>
      <c r="J411" s="274"/>
      <c r="K411" s="274"/>
      <c r="L411" s="274"/>
      <c r="M411" s="275"/>
    </row>
    <row r="412" spans="1:13" ht="16.8" x14ac:dyDescent="0.4">
      <c r="A412" s="73">
        <v>9</v>
      </c>
      <c r="B412" s="274"/>
      <c r="C412" s="274"/>
      <c r="D412" s="274"/>
      <c r="E412" s="274"/>
      <c r="F412" s="274"/>
      <c r="G412" s="274"/>
      <c r="H412" s="274"/>
      <c r="I412" s="274"/>
      <c r="J412" s="274"/>
      <c r="K412" s="274"/>
      <c r="L412" s="274"/>
      <c r="M412" s="275"/>
    </row>
    <row r="413" spans="1:13" ht="16.8" x14ac:dyDescent="0.4">
      <c r="A413" s="73">
        <v>10</v>
      </c>
      <c r="B413" s="274"/>
      <c r="C413" s="274"/>
      <c r="D413" s="274"/>
      <c r="E413" s="274"/>
      <c r="F413" s="274"/>
      <c r="G413" s="274"/>
      <c r="H413" s="274"/>
      <c r="I413" s="274"/>
      <c r="J413" s="274"/>
      <c r="K413" s="274"/>
      <c r="L413" s="274"/>
      <c r="M413" s="275"/>
    </row>
    <row r="414" spans="1:13" ht="17.399999999999999" thickBot="1" x14ac:dyDescent="0.45">
      <c r="A414" s="220">
        <v>11</v>
      </c>
      <c r="B414" s="281"/>
      <c r="C414" s="281"/>
      <c r="D414" s="281"/>
      <c r="E414" s="281"/>
      <c r="F414" s="281"/>
      <c r="G414" s="281"/>
      <c r="H414" s="281"/>
      <c r="I414" s="281"/>
      <c r="J414" s="281"/>
      <c r="K414" s="281"/>
      <c r="L414" s="281"/>
      <c r="M414" s="282"/>
    </row>
    <row r="415" spans="1:13" ht="16.8" x14ac:dyDescent="0.4">
      <c r="A415" s="8"/>
      <c r="B415" s="206"/>
      <c r="C415" s="206"/>
      <c r="D415" s="206"/>
      <c r="E415" s="206"/>
      <c r="F415" s="206"/>
      <c r="G415" s="206"/>
      <c r="H415" s="206"/>
      <c r="I415" s="206"/>
      <c r="J415" s="206"/>
      <c r="K415" s="206"/>
      <c r="L415" s="206"/>
      <c r="M415" s="206"/>
    </row>
    <row r="416" spans="1:13" ht="16.95" customHeight="1" x14ac:dyDescent="0.4">
      <c r="A416" s="200">
        <v>12.2</v>
      </c>
      <c r="B416" s="212" t="s">
        <v>925</v>
      </c>
      <c r="C416" s="157"/>
      <c r="D416" s="157"/>
      <c r="E416" s="157"/>
      <c r="F416" s="157"/>
      <c r="G416" s="157"/>
      <c r="H416" s="157"/>
      <c r="I416" s="157"/>
      <c r="J416" s="157"/>
      <c r="K416" s="157"/>
      <c r="L416" s="157"/>
      <c r="M416" s="157"/>
    </row>
    <row r="417" spans="1:13" ht="16.95" customHeight="1" x14ac:dyDescent="0.4">
      <c r="A417" s="200" t="s">
        <v>937</v>
      </c>
      <c r="B417" s="283" t="s">
        <v>1044</v>
      </c>
      <c r="C417" s="283"/>
      <c r="D417" s="283"/>
      <c r="E417" s="283"/>
      <c r="F417" s="283"/>
      <c r="G417" s="283"/>
      <c r="H417" s="283"/>
      <c r="I417" s="283"/>
      <c r="J417" s="283"/>
      <c r="K417" s="283"/>
      <c r="L417" s="283"/>
      <c r="M417" s="283"/>
    </row>
    <row r="418" spans="1:13" x14ac:dyDescent="0.4">
      <c r="A418" s="11"/>
      <c r="B418" s="133"/>
      <c r="C418" s="11"/>
      <c r="D418" s="9" t="s">
        <v>949</v>
      </c>
      <c r="E418" s="11"/>
      <c r="F418" s="11"/>
      <c r="G418" s="11"/>
      <c r="H418" s="11"/>
      <c r="I418" s="17" t="s">
        <v>948</v>
      </c>
      <c r="J418" s="6"/>
      <c r="K418" s="6"/>
      <c r="L418" s="6"/>
      <c r="M418" s="6"/>
    </row>
    <row r="419" spans="1:13" s="74" customFormat="1" x14ac:dyDescent="0.3">
      <c r="A419" s="356" t="s">
        <v>81</v>
      </c>
      <c r="B419" s="356"/>
      <c r="C419" s="356"/>
      <c r="D419" s="356"/>
      <c r="E419" s="356"/>
      <c r="F419" s="356"/>
      <c r="G419" s="356"/>
      <c r="H419" s="356"/>
      <c r="I419" s="356"/>
      <c r="J419" s="356"/>
      <c r="K419" s="356"/>
      <c r="L419" s="356"/>
      <c r="M419" s="356"/>
    </row>
    <row r="420" spans="1:13" s="74" customFormat="1" ht="10.65" customHeight="1" x14ac:dyDescent="0.3">
      <c r="A420" s="356" t="s">
        <v>837</v>
      </c>
      <c r="B420" s="356"/>
      <c r="C420" s="356"/>
      <c r="D420" s="356"/>
      <c r="E420" s="356"/>
      <c r="F420" s="356"/>
      <c r="G420" s="356"/>
      <c r="H420" s="356"/>
      <c r="I420" s="356"/>
      <c r="J420" s="356"/>
      <c r="K420" s="356"/>
      <c r="L420" s="356"/>
      <c r="M420" s="356"/>
    </row>
    <row r="421" spans="1:13" s="74" customFormat="1" ht="10.65" customHeight="1" x14ac:dyDescent="0.3">
      <c r="A421" s="356" t="s">
        <v>82</v>
      </c>
      <c r="B421" s="356"/>
      <c r="C421" s="356"/>
      <c r="D421" s="356"/>
      <c r="E421" s="356"/>
      <c r="F421" s="356"/>
      <c r="G421" s="356"/>
      <c r="H421" s="356"/>
      <c r="I421" s="356"/>
      <c r="J421" s="356"/>
      <c r="K421" s="356"/>
      <c r="L421" s="356"/>
      <c r="M421" s="356"/>
    </row>
    <row r="422" spans="1:13" s="74" customFormat="1" ht="10.65" customHeight="1" x14ac:dyDescent="0.3">
      <c r="A422" s="356" t="s">
        <v>1059</v>
      </c>
      <c r="B422" s="356"/>
      <c r="C422" s="356"/>
      <c r="D422" s="356"/>
      <c r="E422" s="356"/>
      <c r="F422" s="356"/>
      <c r="G422" s="356"/>
      <c r="H422" s="356"/>
      <c r="I422" s="356"/>
      <c r="J422" s="356"/>
      <c r="K422" s="356"/>
      <c r="L422" s="356"/>
      <c r="M422" s="356"/>
    </row>
    <row r="423" spans="1:13" x14ac:dyDescent="0.4">
      <c r="A423" s="438" t="s">
        <v>938</v>
      </c>
      <c r="B423" s="438"/>
      <c r="C423" s="438"/>
      <c r="D423" s="438"/>
      <c r="E423" s="438"/>
      <c r="F423" s="438"/>
      <c r="G423" s="438"/>
      <c r="H423" s="438"/>
      <c r="I423" s="438"/>
      <c r="J423" s="438"/>
      <c r="K423" s="438"/>
      <c r="L423" s="438"/>
      <c r="M423" s="438"/>
    </row>
    <row r="424" spans="1:13" ht="13.2" thickBot="1" x14ac:dyDescent="0.45">
      <c r="A424" s="439" t="str">
        <f>'پشتی خودی طبی'!A13</f>
        <v>اسم پوهنتون درج گردد</v>
      </c>
      <c r="B424" s="439"/>
      <c r="C424" s="439"/>
      <c r="D424" s="439"/>
      <c r="E424" s="439"/>
      <c r="F424" s="47"/>
      <c r="G424" s="440" t="str">
        <f>'پشتی خودی طبی'!A14</f>
        <v>موقعیت دقیق پوهنتون درج گردد</v>
      </c>
      <c r="H424" s="440"/>
      <c r="I424" s="441" t="str">
        <f>'پشتی خودی طبی'!C26</f>
        <v xml:space="preserve">تاریخ ارزیابی: </v>
      </c>
      <c r="J424" s="441"/>
      <c r="K424" s="47"/>
      <c r="L424" s="195" t="str">
        <f>'پشتی خودی طبی'!D26</f>
        <v>1400/11/11</v>
      </c>
      <c r="M424" s="195" t="str">
        <f>'پشتی خودی طبی'!F26</f>
        <v>1400/11/12</v>
      </c>
    </row>
    <row r="425" spans="1:13" ht="36.6" customHeight="1" x14ac:dyDescent="0.4">
      <c r="A425" s="351" t="s">
        <v>442</v>
      </c>
      <c r="B425" s="352"/>
      <c r="C425" s="352"/>
      <c r="D425" s="352"/>
      <c r="E425" s="353"/>
      <c r="F425" s="44"/>
      <c r="G425" s="442" t="s">
        <v>102</v>
      </c>
      <c r="H425" s="443"/>
      <c r="I425" s="444">
        <f>I435+I463+I505+I535</f>
        <v>96</v>
      </c>
      <c r="J425" s="445"/>
      <c r="K425" s="147"/>
      <c r="L425" s="169" t="s">
        <v>502</v>
      </c>
      <c r="M425" s="54">
        <f>L435+L463+L505+L535</f>
        <v>0</v>
      </c>
    </row>
    <row r="426" spans="1:13" ht="23.4" customHeight="1" x14ac:dyDescent="0.4">
      <c r="A426" s="371" t="s">
        <v>360</v>
      </c>
      <c r="B426" s="377" t="s">
        <v>87</v>
      </c>
      <c r="C426" s="378" t="s">
        <v>179</v>
      </c>
      <c r="D426" s="377" t="s">
        <v>120</v>
      </c>
      <c r="E426" s="372" t="s">
        <v>2</v>
      </c>
      <c r="F426" s="436"/>
      <c r="G426" s="437" t="s">
        <v>84</v>
      </c>
      <c r="H426" s="377" t="s">
        <v>85</v>
      </c>
      <c r="I426" s="378" t="s">
        <v>89</v>
      </c>
      <c r="J426" s="372" t="s">
        <v>3</v>
      </c>
      <c r="K426" s="147"/>
      <c r="L426" s="406" t="s">
        <v>939</v>
      </c>
      <c r="M426" s="407"/>
    </row>
    <row r="427" spans="1:13" ht="11.4" customHeight="1" x14ac:dyDescent="0.4">
      <c r="A427" s="371"/>
      <c r="B427" s="377"/>
      <c r="C427" s="378"/>
      <c r="D427" s="377"/>
      <c r="E427" s="372"/>
      <c r="F427" s="436"/>
      <c r="G427" s="437"/>
      <c r="H427" s="377"/>
      <c r="I427" s="378"/>
      <c r="J427" s="372"/>
      <c r="K427" s="147"/>
      <c r="L427" s="170" t="s">
        <v>0</v>
      </c>
      <c r="M427" s="171" t="s">
        <v>1</v>
      </c>
    </row>
    <row r="428" spans="1:13" ht="34.950000000000003" customHeight="1" x14ac:dyDescent="0.4">
      <c r="A428" s="392">
        <v>1.1000000000000001</v>
      </c>
      <c r="B428" s="361" t="s">
        <v>1045</v>
      </c>
      <c r="C428" s="141" t="s">
        <v>90</v>
      </c>
      <c r="D428" s="141" t="s">
        <v>443</v>
      </c>
      <c r="E428" s="394">
        <f>I435</f>
        <v>15</v>
      </c>
      <c r="F428" s="150"/>
      <c r="G428" s="145">
        <v>1</v>
      </c>
      <c r="H428" s="61" t="s">
        <v>980</v>
      </c>
      <c r="I428" s="65">
        <v>1</v>
      </c>
      <c r="J428" s="12">
        <f>I428*8%/96</f>
        <v>8.3333333333333339E-4</v>
      </c>
      <c r="K428" s="147" t="str">
        <f t="shared" ref="K428:K435" si="24">IF(AND(L428&gt;=0,L428&lt;=I428),"",IF(AND(L428&gt;I428),"*"))</f>
        <v/>
      </c>
      <c r="L428" s="37"/>
      <c r="M428" s="12">
        <f>L428*8%/96</f>
        <v>0</v>
      </c>
    </row>
    <row r="429" spans="1:13" ht="25.2" x14ac:dyDescent="0.4">
      <c r="A429" s="392"/>
      <c r="B429" s="361"/>
      <c r="C429" s="347" t="s">
        <v>240</v>
      </c>
      <c r="D429" s="347" t="s">
        <v>177</v>
      </c>
      <c r="E429" s="394"/>
      <c r="F429" s="396"/>
      <c r="G429" s="145">
        <v>2</v>
      </c>
      <c r="H429" s="61" t="s">
        <v>418</v>
      </c>
      <c r="I429" s="65">
        <v>2</v>
      </c>
      <c r="J429" s="12">
        <f t="shared" ref="J429:J434" si="25">I429*8%/96</f>
        <v>1.6666666666666668E-3</v>
      </c>
      <c r="K429" s="147" t="str">
        <f t="shared" si="24"/>
        <v/>
      </c>
      <c r="L429" s="37"/>
      <c r="M429" s="12">
        <f t="shared" ref="M429:M434" si="26">L429*8%/96</f>
        <v>0</v>
      </c>
    </row>
    <row r="430" spans="1:13" ht="37.200000000000003" customHeight="1" x14ac:dyDescent="0.4">
      <c r="A430" s="392"/>
      <c r="B430" s="361"/>
      <c r="C430" s="347"/>
      <c r="D430" s="347"/>
      <c r="E430" s="394"/>
      <c r="F430" s="396"/>
      <c r="G430" s="145">
        <v>3</v>
      </c>
      <c r="H430" s="61" t="s">
        <v>334</v>
      </c>
      <c r="I430" s="65">
        <v>2</v>
      </c>
      <c r="J430" s="12">
        <f t="shared" si="25"/>
        <v>1.6666666666666668E-3</v>
      </c>
      <c r="K430" s="147" t="str">
        <f t="shared" si="24"/>
        <v/>
      </c>
      <c r="L430" s="37"/>
      <c r="M430" s="12">
        <f t="shared" si="26"/>
        <v>0</v>
      </c>
    </row>
    <row r="431" spans="1:13" ht="37.799999999999997" x14ac:dyDescent="0.4">
      <c r="A431" s="392"/>
      <c r="B431" s="361"/>
      <c r="C431" s="148" t="s">
        <v>91</v>
      </c>
      <c r="D431" s="141" t="s">
        <v>199</v>
      </c>
      <c r="E431" s="394"/>
      <c r="F431" s="150"/>
      <c r="G431" s="145">
        <v>4</v>
      </c>
      <c r="H431" s="61" t="s">
        <v>981</v>
      </c>
      <c r="I431" s="65">
        <v>2</v>
      </c>
      <c r="J431" s="12">
        <f t="shared" si="25"/>
        <v>1.6666666666666668E-3</v>
      </c>
      <c r="K431" s="147" t="str">
        <f t="shared" si="24"/>
        <v/>
      </c>
      <c r="L431" s="37"/>
      <c r="M431" s="12">
        <f t="shared" si="26"/>
        <v>0</v>
      </c>
    </row>
    <row r="432" spans="1:13" ht="25.2" x14ac:dyDescent="0.4">
      <c r="A432" s="392"/>
      <c r="B432" s="361"/>
      <c r="C432" s="347" t="s">
        <v>92</v>
      </c>
      <c r="D432" s="347" t="s">
        <v>695</v>
      </c>
      <c r="E432" s="394"/>
      <c r="F432" s="396"/>
      <c r="G432" s="145">
        <v>5</v>
      </c>
      <c r="H432" s="61" t="s">
        <v>696</v>
      </c>
      <c r="I432" s="65">
        <v>3</v>
      </c>
      <c r="J432" s="12">
        <f t="shared" si="25"/>
        <v>2.5000000000000001E-3</v>
      </c>
      <c r="K432" s="147" t="str">
        <f t="shared" si="24"/>
        <v/>
      </c>
      <c r="L432" s="37"/>
      <c r="M432" s="12">
        <f t="shared" si="26"/>
        <v>0</v>
      </c>
    </row>
    <row r="433" spans="1:13" ht="38.4" customHeight="1" x14ac:dyDescent="0.4">
      <c r="A433" s="392"/>
      <c r="B433" s="361"/>
      <c r="C433" s="347"/>
      <c r="D433" s="347"/>
      <c r="E433" s="394"/>
      <c r="F433" s="396"/>
      <c r="G433" s="145">
        <v>6</v>
      </c>
      <c r="H433" s="61" t="s">
        <v>697</v>
      </c>
      <c r="I433" s="65">
        <v>3</v>
      </c>
      <c r="J433" s="12">
        <f>I433*8%/96</f>
        <v>2.5000000000000001E-3</v>
      </c>
      <c r="K433" s="147" t="str">
        <f t="shared" si="24"/>
        <v/>
      </c>
      <c r="L433" s="37"/>
      <c r="M433" s="12">
        <f>L433*8%/96</f>
        <v>0</v>
      </c>
    </row>
    <row r="434" spans="1:13" ht="25.2" x14ac:dyDescent="0.4">
      <c r="A434" s="392"/>
      <c r="B434" s="361"/>
      <c r="C434" s="384" t="s">
        <v>93</v>
      </c>
      <c r="D434" s="347" t="s">
        <v>698</v>
      </c>
      <c r="E434" s="394"/>
      <c r="F434" s="150"/>
      <c r="G434" s="145">
        <v>7</v>
      </c>
      <c r="H434" s="61" t="s">
        <v>699</v>
      </c>
      <c r="I434" s="65">
        <v>2</v>
      </c>
      <c r="J434" s="12">
        <f t="shared" si="25"/>
        <v>1.6666666666666668E-3</v>
      </c>
      <c r="K434" s="147" t="str">
        <f t="shared" si="24"/>
        <v/>
      </c>
      <c r="L434" s="37"/>
      <c r="M434" s="12">
        <f t="shared" si="26"/>
        <v>0</v>
      </c>
    </row>
    <row r="435" spans="1:13" ht="12" customHeight="1" thickBot="1" x14ac:dyDescent="0.45">
      <c r="A435" s="393"/>
      <c r="B435" s="362"/>
      <c r="C435" s="385"/>
      <c r="D435" s="348"/>
      <c r="E435" s="395"/>
      <c r="F435" s="11"/>
      <c r="G435" s="349" t="s">
        <v>4</v>
      </c>
      <c r="H435" s="350"/>
      <c r="I435" s="68">
        <f>SUM(I428:I434)</f>
        <v>15</v>
      </c>
      <c r="J435" s="13">
        <f>SUM(J428:J434)</f>
        <v>1.2500000000000001E-2</v>
      </c>
      <c r="K435" s="147" t="str">
        <f t="shared" si="24"/>
        <v/>
      </c>
      <c r="L435" s="14">
        <f>SUM(L428:L434)</f>
        <v>0</v>
      </c>
      <c r="M435" s="13">
        <f>SUM(M428:M434)</f>
        <v>0</v>
      </c>
    </row>
    <row r="436" spans="1:13" ht="6" customHeight="1" thickBot="1" x14ac:dyDescent="0.45">
      <c r="A436" s="23"/>
      <c r="B436" s="35"/>
      <c r="C436" s="23"/>
      <c r="D436" s="35"/>
      <c r="E436" s="23"/>
      <c r="F436" s="9"/>
      <c r="G436" s="75"/>
      <c r="H436" s="75"/>
      <c r="I436" s="76"/>
      <c r="J436" s="77"/>
      <c r="K436" s="41"/>
      <c r="L436" s="76"/>
      <c r="M436" s="78"/>
    </row>
    <row r="437" spans="1:13" ht="13.5" customHeight="1" x14ac:dyDescent="0.4">
      <c r="A437" s="351" t="s">
        <v>940</v>
      </c>
      <c r="B437" s="352"/>
      <c r="C437" s="352"/>
      <c r="D437" s="352"/>
      <c r="E437" s="352"/>
      <c r="F437" s="352"/>
      <c r="G437" s="352"/>
      <c r="H437" s="352"/>
      <c r="I437" s="352"/>
      <c r="J437" s="353"/>
      <c r="K437" s="147"/>
      <c r="L437" s="21" t="s">
        <v>70</v>
      </c>
      <c r="M437" s="22" t="s">
        <v>78</v>
      </c>
    </row>
    <row r="438" spans="1:13" ht="14.1" customHeight="1" x14ac:dyDescent="0.4">
      <c r="A438" s="142">
        <f>G428</f>
        <v>1</v>
      </c>
      <c r="B438" s="345"/>
      <c r="C438" s="345"/>
      <c r="D438" s="345"/>
      <c r="E438" s="345"/>
      <c r="F438" s="345"/>
      <c r="G438" s="345"/>
      <c r="H438" s="345"/>
      <c r="I438" s="345"/>
      <c r="J438" s="346"/>
      <c r="K438" s="41"/>
      <c r="L438" s="24"/>
      <c r="M438" s="30"/>
    </row>
    <row r="439" spans="1:13" ht="14.1" customHeight="1" x14ac:dyDescent="0.4">
      <c r="A439" s="142">
        <f t="shared" ref="A439:A444" si="27">G429</f>
        <v>2</v>
      </c>
      <c r="B439" s="345"/>
      <c r="C439" s="345"/>
      <c r="D439" s="345"/>
      <c r="E439" s="345"/>
      <c r="F439" s="345"/>
      <c r="G439" s="345"/>
      <c r="H439" s="345"/>
      <c r="I439" s="345"/>
      <c r="J439" s="346"/>
      <c r="K439" s="41"/>
      <c r="L439" s="24"/>
      <c r="M439" s="30"/>
    </row>
    <row r="440" spans="1:13" ht="14.1" customHeight="1" x14ac:dyDescent="0.4">
      <c r="A440" s="142">
        <f t="shared" si="27"/>
        <v>3</v>
      </c>
      <c r="B440" s="345"/>
      <c r="C440" s="345"/>
      <c r="D440" s="345"/>
      <c r="E440" s="345"/>
      <c r="F440" s="345"/>
      <c r="G440" s="345"/>
      <c r="H440" s="345"/>
      <c r="I440" s="345"/>
      <c r="J440" s="346"/>
      <c r="K440" s="41"/>
      <c r="L440" s="24"/>
      <c r="M440" s="30"/>
    </row>
    <row r="441" spans="1:13" ht="14.1" customHeight="1" x14ac:dyDescent="0.4">
      <c r="A441" s="142">
        <f t="shared" si="27"/>
        <v>4</v>
      </c>
      <c r="B441" s="345"/>
      <c r="C441" s="345"/>
      <c r="D441" s="345"/>
      <c r="E441" s="345"/>
      <c r="F441" s="345"/>
      <c r="G441" s="345"/>
      <c r="H441" s="345"/>
      <c r="I441" s="345"/>
      <c r="J441" s="346"/>
      <c r="K441" s="41"/>
      <c r="L441" s="24"/>
      <c r="M441" s="30"/>
    </row>
    <row r="442" spans="1:13" ht="14.1" customHeight="1" x14ac:dyDescent="0.4">
      <c r="A442" s="142">
        <f t="shared" si="27"/>
        <v>5</v>
      </c>
      <c r="B442" s="345"/>
      <c r="C442" s="345"/>
      <c r="D442" s="345"/>
      <c r="E442" s="345"/>
      <c r="F442" s="345"/>
      <c r="G442" s="345"/>
      <c r="H442" s="345"/>
      <c r="I442" s="345"/>
      <c r="J442" s="346"/>
      <c r="K442" s="41"/>
      <c r="L442" s="24"/>
      <c r="M442" s="30"/>
    </row>
    <row r="443" spans="1:13" ht="14.1" customHeight="1" x14ac:dyDescent="0.4">
      <c r="A443" s="142">
        <f t="shared" si="27"/>
        <v>6</v>
      </c>
      <c r="B443" s="345"/>
      <c r="C443" s="345"/>
      <c r="D443" s="345"/>
      <c r="E443" s="345"/>
      <c r="F443" s="345"/>
      <c r="G443" s="345"/>
      <c r="H443" s="345"/>
      <c r="I443" s="345"/>
      <c r="J443" s="346"/>
      <c r="K443" s="41"/>
      <c r="L443" s="24"/>
      <c r="M443" s="30"/>
    </row>
    <row r="444" spans="1:13" ht="14.1" customHeight="1" thickBot="1" x14ac:dyDescent="0.45">
      <c r="A444" s="143">
        <f t="shared" si="27"/>
        <v>7</v>
      </c>
      <c r="B444" s="354"/>
      <c r="C444" s="354"/>
      <c r="D444" s="354"/>
      <c r="E444" s="354"/>
      <c r="F444" s="354"/>
      <c r="G444" s="354"/>
      <c r="H444" s="354"/>
      <c r="I444" s="354"/>
      <c r="J444" s="355"/>
      <c r="K444" s="41"/>
      <c r="L444" s="25"/>
      <c r="M444" s="32"/>
    </row>
    <row r="445" spans="1:13" s="9" customFormat="1" ht="6" customHeight="1" thickBot="1" x14ac:dyDescent="0.45">
      <c r="A445" s="23"/>
      <c r="B445" s="41"/>
      <c r="C445" s="23"/>
      <c r="D445" s="41"/>
      <c r="E445" s="23"/>
      <c r="G445" s="34"/>
      <c r="H445" s="34"/>
      <c r="I445" s="23"/>
      <c r="J445" s="23"/>
      <c r="K445" s="41"/>
      <c r="L445" s="23"/>
      <c r="M445" s="23"/>
    </row>
    <row r="446" spans="1:13" ht="88.2" customHeight="1" x14ac:dyDescent="0.4">
      <c r="A446" s="357">
        <v>1.2</v>
      </c>
      <c r="B446" s="360" t="s">
        <v>954</v>
      </c>
      <c r="C446" s="149" t="s">
        <v>94</v>
      </c>
      <c r="D446" s="151" t="s">
        <v>444</v>
      </c>
      <c r="E446" s="364">
        <f>I463</f>
        <v>40</v>
      </c>
      <c r="F446" s="150"/>
      <c r="G446" s="144">
        <v>8</v>
      </c>
      <c r="H446" s="4" t="s">
        <v>960</v>
      </c>
      <c r="I446" s="64">
        <v>3</v>
      </c>
      <c r="J446" s="70">
        <f>I446*8%/96</f>
        <v>2.5000000000000001E-3</v>
      </c>
      <c r="K446" s="147" t="str">
        <f>IF(AND(L446&gt;=0,L446&lt;=I446),"",IF(AND(L446&gt;I446),"*"))</f>
        <v/>
      </c>
      <c r="L446" s="80"/>
      <c r="M446" s="70">
        <f>L446*8%/96</f>
        <v>0</v>
      </c>
    </row>
    <row r="447" spans="1:13" ht="50.4" x14ac:dyDescent="0.4">
      <c r="A447" s="358"/>
      <c r="B447" s="361"/>
      <c r="C447" s="384" t="s">
        <v>95</v>
      </c>
      <c r="D447" s="347" t="s">
        <v>464</v>
      </c>
      <c r="E447" s="365"/>
      <c r="F447" s="396"/>
      <c r="G447" s="145">
        <v>9</v>
      </c>
      <c r="H447" s="61" t="s">
        <v>688</v>
      </c>
      <c r="I447" s="65">
        <v>3</v>
      </c>
      <c r="J447" s="5">
        <f>I447*8%/96</f>
        <v>2.5000000000000001E-3</v>
      </c>
      <c r="K447" s="147" t="str">
        <f t="shared" ref="K447:K505" si="28">IF(AND(L447&gt;=0,L447&lt;=I447),"",IF(AND(L447&gt;I447),"*"))</f>
        <v/>
      </c>
      <c r="L447" s="37"/>
      <c r="M447" s="5">
        <f>L447*8%/96</f>
        <v>0</v>
      </c>
    </row>
    <row r="448" spans="1:13" ht="41.4" customHeight="1" x14ac:dyDescent="0.4">
      <c r="A448" s="358"/>
      <c r="B448" s="361"/>
      <c r="C448" s="384"/>
      <c r="D448" s="347"/>
      <c r="E448" s="365"/>
      <c r="F448" s="396"/>
      <c r="G448" s="145">
        <v>10</v>
      </c>
      <c r="H448" s="61" t="s">
        <v>900</v>
      </c>
      <c r="I448" s="65">
        <v>3</v>
      </c>
      <c r="J448" s="5">
        <f t="shared" ref="J448:J462" si="29">I448*8%/96</f>
        <v>2.5000000000000001E-3</v>
      </c>
      <c r="K448" s="147" t="str">
        <f t="shared" si="28"/>
        <v/>
      </c>
      <c r="L448" s="37"/>
      <c r="M448" s="5">
        <f t="shared" ref="M448:M462" si="30">L448*8%/96</f>
        <v>0</v>
      </c>
    </row>
    <row r="449" spans="1:13" ht="37.799999999999997" x14ac:dyDescent="0.4">
      <c r="A449" s="358"/>
      <c r="B449" s="361"/>
      <c r="C449" s="384"/>
      <c r="D449" s="347"/>
      <c r="E449" s="365"/>
      <c r="F449" s="396"/>
      <c r="G449" s="145">
        <v>11</v>
      </c>
      <c r="H449" s="61" t="s">
        <v>336</v>
      </c>
      <c r="I449" s="65">
        <v>3</v>
      </c>
      <c r="J449" s="5">
        <f t="shared" si="29"/>
        <v>2.5000000000000001E-3</v>
      </c>
      <c r="K449" s="147" t="str">
        <f t="shared" si="28"/>
        <v/>
      </c>
      <c r="L449" s="37"/>
      <c r="M449" s="5">
        <f t="shared" si="30"/>
        <v>0</v>
      </c>
    </row>
    <row r="450" spans="1:13" ht="37.799999999999997" x14ac:dyDescent="0.4">
      <c r="A450" s="358"/>
      <c r="B450" s="361"/>
      <c r="C450" s="347" t="s">
        <v>96</v>
      </c>
      <c r="D450" s="347" t="s">
        <v>465</v>
      </c>
      <c r="E450" s="365"/>
      <c r="F450" s="396"/>
      <c r="G450" s="145">
        <v>12</v>
      </c>
      <c r="H450" s="61" t="s">
        <v>700</v>
      </c>
      <c r="I450" s="62">
        <v>4</v>
      </c>
      <c r="J450" s="5">
        <f t="shared" si="29"/>
        <v>3.3333333333333335E-3</v>
      </c>
      <c r="K450" s="147" t="str">
        <f t="shared" si="28"/>
        <v/>
      </c>
      <c r="L450" s="33"/>
      <c r="M450" s="5">
        <f t="shared" si="30"/>
        <v>0</v>
      </c>
    </row>
    <row r="451" spans="1:13" ht="25.2" x14ac:dyDescent="0.4">
      <c r="A451" s="358"/>
      <c r="B451" s="361"/>
      <c r="C451" s="347"/>
      <c r="D451" s="347"/>
      <c r="E451" s="365"/>
      <c r="F451" s="396"/>
      <c r="G451" s="145">
        <v>13</v>
      </c>
      <c r="H451" s="61" t="s">
        <v>468</v>
      </c>
      <c r="I451" s="62">
        <v>2</v>
      </c>
      <c r="J451" s="5">
        <f t="shared" si="29"/>
        <v>1.6666666666666668E-3</v>
      </c>
      <c r="K451" s="147" t="str">
        <f t="shared" si="28"/>
        <v/>
      </c>
      <c r="L451" s="33"/>
      <c r="M451" s="5">
        <f t="shared" si="30"/>
        <v>0</v>
      </c>
    </row>
    <row r="452" spans="1:13" ht="25.2" x14ac:dyDescent="0.4">
      <c r="A452" s="358"/>
      <c r="B452" s="361"/>
      <c r="C452" s="347"/>
      <c r="D452" s="347"/>
      <c r="E452" s="365"/>
      <c r="F452" s="396"/>
      <c r="G452" s="145">
        <v>14</v>
      </c>
      <c r="H452" s="61" t="s">
        <v>469</v>
      </c>
      <c r="I452" s="62">
        <v>1</v>
      </c>
      <c r="J452" s="5">
        <f t="shared" si="29"/>
        <v>8.3333333333333339E-4</v>
      </c>
      <c r="K452" s="147" t="str">
        <f t="shared" si="28"/>
        <v/>
      </c>
      <c r="L452" s="33"/>
      <c r="M452" s="5">
        <f t="shared" si="30"/>
        <v>0</v>
      </c>
    </row>
    <row r="453" spans="1:13" ht="25.2" x14ac:dyDescent="0.4">
      <c r="A453" s="358"/>
      <c r="B453" s="361"/>
      <c r="C453" s="347"/>
      <c r="D453" s="347"/>
      <c r="E453" s="365"/>
      <c r="F453" s="396"/>
      <c r="G453" s="145">
        <v>15</v>
      </c>
      <c r="H453" s="61" t="s">
        <v>596</v>
      </c>
      <c r="I453" s="62">
        <v>1</v>
      </c>
      <c r="J453" s="5">
        <f t="shared" si="29"/>
        <v>8.3333333333333339E-4</v>
      </c>
      <c r="K453" s="147" t="str">
        <f t="shared" si="28"/>
        <v/>
      </c>
      <c r="L453" s="33"/>
      <c r="M453" s="5">
        <f t="shared" si="30"/>
        <v>0</v>
      </c>
    </row>
    <row r="454" spans="1:13" ht="75.599999999999994" x14ac:dyDescent="0.4">
      <c r="A454" s="358"/>
      <c r="B454" s="361"/>
      <c r="C454" s="148" t="s">
        <v>97</v>
      </c>
      <c r="D454" s="141" t="s">
        <v>312</v>
      </c>
      <c r="E454" s="365"/>
      <c r="F454" s="150"/>
      <c r="G454" s="145">
        <v>16</v>
      </c>
      <c r="H454" s="61" t="s">
        <v>419</v>
      </c>
      <c r="I454" s="62">
        <v>3</v>
      </c>
      <c r="J454" s="5">
        <f t="shared" si="29"/>
        <v>2.5000000000000001E-3</v>
      </c>
      <c r="K454" s="147" t="str">
        <f t="shared" si="28"/>
        <v/>
      </c>
      <c r="L454" s="33"/>
      <c r="M454" s="5">
        <f t="shared" si="30"/>
        <v>0</v>
      </c>
    </row>
    <row r="455" spans="1:13" ht="37.799999999999997" x14ac:dyDescent="0.4">
      <c r="A455" s="358"/>
      <c r="B455" s="361"/>
      <c r="C455" s="384" t="s">
        <v>98</v>
      </c>
      <c r="D455" s="347" t="s">
        <v>313</v>
      </c>
      <c r="E455" s="365"/>
      <c r="F455" s="396"/>
      <c r="G455" s="145">
        <v>17</v>
      </c>
      <c r="H455" s="61" t="s">
        <v>342</v>
      </c>
      <c r="I455" s="65">
        <v>1</v>
      </c>
      <c r="J455" s="5">
        <f t="shared" si="29"/>
        <v>8.3333333333333339E-4</v>
      </c>
      <c r="K455" s="147" t="str">
        <f t="shared" si="28"/>
        <v/>
      </c>
      <c r="L455" s="37"/>
      <c r="M455" s="5">
        <f t="shared" si="30"/>
        <v>0</v>
      </c>
    </row>
    <row r="456" spans="1:13" ht="37.799999999999997" x14ac:dyDescent="0.4">
      <c r="A456" s="358"/>
      <c r="B456" s="361"/>
      <c r="C456" s="384"/>
      <c r="D456" s="347"/>
      <c r="E456" s="365"/>
      <c r="F456" s="396"/>
      <c r="G456" s="145">
        <v>18</v>
      </c>
      <c r="H456" s="61" t="s">
        <v>874</v>
      </c>
      <c r="I456" s="65">
        <v>3</v>
      </c>
      <c r="J456" s="5">
        <f t="shared" si="29"/>
        <v>2.5000000000000001E-3</v>
      </c>
      <c r="K456" s="147" t="str">
        <f t="shared" si="28"/>
        <v/>
      </c>
      <c r="L456" s="37"/>
      <c r="M456" s="5">
        <f t="shared" si="30"/>
        <v>0</v>
      </c>
    </row>
    <row r="457" spans="1:13" ht="50.4" x14ac:dyDescent="0.4">
      <c r="A457" s="358"/>
      <c r="B457" s="361"/>
      <c r="C457" s="384"/>
      <c r="D457" s="347"/>
      <c r="E457" s="365"/>
      <c r="F457" s="396"/>
      <c r="G457" s="145">
        <v>19</v>
      </c>
      <c r="H457" s="61" t="s">
        <v>689</v>
      </c>
      <c r="I457" s="65">
        <v>3</v>
      </c>
      <c r="J457" s="5">
        <f t="shared" si="29"/>
        <v>2.5000000000000001E-3</v>
      </c>
      <c r="K457" s="147" t="str">
        <f t="shared" si="28"/>
        <v/>
      </c>
      <c r="L457" s="37"/>
      <c r="M457" s="5">
        <f t="shared" si="30"/>
        <v>0</v>
      </c>
    </row>
    <row r="458" spans="1:13" ht="37.799999999999997" x14ac:dyDescent="0.4">
      <c r="A458" s="358"/>
      <c r="B458" s="361"/>
      <c r="C458" s="384"/>
      <c r="D458" s="347"/>
      <c r="E458" s="365"/>
      <c r="F458" s="396"/>
      <c r="G458" s="145">
        <v>20</v>
      </c>
      <c r="H458" s="61" t="s">
        <v>417</v>
      </c>
      <c r="I458" s="65">
        <v>2</v>
      </c>
      <c r="J458" s="5">
        <f t="shared" si="29"/>
        <v>1.6666666666666668E-3</v>
      </c>
      <c r="K458" s="147" t="str">
        <f t="shared" si="28"/>
        <v/>
      </c>
      <c r="L458" s="37"/>
      <c r="M458" s="5">
        <f t="shared" si="30"/>
        <v>0</v>
      </c>
    </row>
    <row r="459" spans="1:13" ht="37.799999999999997" x14ac:dyDescent="0.4">
      <c r="A459" s="358"/>
      <c r="B459" s="361"/>
      <c r="C459" s="384"/>
      <c r="D459" s="347"/>
      <c r="E459" s="365"/>
      <c r="F459" s="396"/>
      <c r="G459" s="145">
        <v>21</v>
      </c>
      <c r="H459" s="61" t="s">
        <v>901</v>
      </c>
      <c r="I459" s="65">
        <v>2</v>
      </c>
      <c r="J459" s="5">
        <f t="shared" si="29"/>
        <v>1.6666666666666668E-3</v>
      </c>
      <c r="K459" s="147" t="str">
        <f t="shared" si="28"/>
        <v/>
      </c>
      <c r="L459" s="37"/>
      <c r="M459" s="5">
        <f t="shared" si="30"/>
        <v>0</v>
      </c>
    </row>
    <row r="460" spans="1:13" ht="37.950000000000003" customHeight="1" x14ac:dyDescent="0.4">
      <c r="A460" s="358"/>
      <c r="B460" s="361"/>
      <c r="C460" s="347" t="s">
        <v>99</v>
      </c>
      <c r="D460" s="347" t="s">
        <v>902</v>
      </c>
      <c r="E460" s="365"/>
      <c r="F460" s="396"/>
      <c r="G460" s="145">
        <v>22</v>
      </c>
      <c r="H460" s="61" t="s">
        <v>701</v>
      </c>
      <c r="I460" s="62">
        <v>3</v>
      </c>
      <c r="J460" s="5">
        <f t="shared" si="29"/>
        <v>2.5000000000000001E-3</v>
      </c>
      <c r="K460" s="147" t="str">
        <f t="shared" si="28"/>
        <v/>
      </c>
      <c r="L460" s="33"/>
      <c r="M460" s="5">
        <f t="shared" si="30"/>
        <v>0</v>
      </c>
    </row>
    <row r="461" spans="1:13" ht="25.2" x14ac:dyDescent="0.4">
      <c r="A461" s="358"/>
      <c r="B461" s="361"/>
      <c r="C461" s="347"/>
      <c r="D461" s="347"/>
      <c r="E461" s="365"/>
      <c r="F461" s="396"/>
      <c r="G461" s="145">
        <v>23</v>
      </c>
      <c r="H461" s="61" t="s">
        <v>420</v>
      </c>
      <c r="I461" s="62">
        <v>2</v>
      </c>
      <c r="J461" s="5">
        <f t="shared" si="29"/>
        <v>1.6666666666666668E-3</v>
      </c>
      <c r="K461" s="147" t="str">
        <f t="shared" si="28"/>
        <v/>
      </c>
      <c r="L461" s="33"/>
      <c r="M461" s="5">
        <f t="shared" si="30"/>
        <v>0</v>
      </c>
    </row>
    <row r="462" spans="1:13" ht="49.2" customHeight="1" x14ac:dyDescent="0.4">
      <c r="A462" s="358"/>
      <c r="B462" s="361"/>
      <c r="C462" s="347"/>
      <c r="D462" s="347"/>
      <c r="E462" s="365"/>
      <c r="F462" s="396"/>
      <c r="G462" s="145">
        <v>24</v>
      </c>
      <c r="H462" s="61" t="s">
        <v>470</v>
      </c>
      <c r="I462" s="62">
        <v>1</v>
      </c>
      <c r="J462" s="5">
        <f t="shared" si="29"/>
        <v>8.3333333333333339E-4</v>
      </c>
      <c r="K462" s="147" t="str">
        <f t="shared" si="28"/>
        <v/>
      </c>
      <c r="L462" s="33"/>
      <c r="M462" s="5">
        <f t="shared" si="30"/>
        <v>0</v>
      </c>
    </row>
    <row r="463" spans="1:13" ht="17.25" customHeight="1" thickBot="1" x14ac:dyDescent="0.45">
      <c r="A463" s="359"/>
      <c r="B463" s="362"/>
      <c r="C463" s="348"/>
      <c r="D463" s="348"/>
      <c r="E463" s="366"/>
      <c r="F463" s="49"/>
      <c r="G463" s="349" t="s">
        <v>4</v>
      </c>
      <c r="H463" s="350"/>
      <c r="I463" s="63">
        <f>SUM(I446:I462)</f>
        <v>40</v>
      </c>
      <c r="J463" s="2">
        <f>SUM(J446:J462)</f>
        <v>3.3333333333333326E-2</v>
      </c>
      <c r="K463" s="147" t="str">
        <f t="shared" si="28"/>
        <v/>
      </c>
      <c r="L463" s="3">
        <f>SUM(L446:L462)</f>
        <v>0</v>
      </c>
      <c r="M463" s="2">
        <f>SUM(M446:M462)</f>
        <v>0</v>
      </c>
    </row>
    <row r="464" spans="1:13" ht="6" customHeight="1" thickBot="1" x14ac:dyDescent="0.45">
      <c r="A464" s="41"/>
      <c r="B464" s="35"/>
      <c r="C464" s="41"/>
      <c r="D464" s="58"/>
      <c r="E464" s="41"/>
      <c r="G464" s="81"/>
      <c r="H464" s="81"/>
      <c r="I464" s="82"/>
      <c r="J464" s="83"/>
      <c r="K464" s="41"/>
      <c r="L464" s="82"/>
      <c r="M464" s="84"/>
    </row>
    <row r="465" spans="1:13" ht="13.5" customHeight="1" x14ac:dyDescent="0.4">
      <c r="A465" s="400" t="s">
        <v>940</v>
      </c>
      <c r="B465" s="401"/>
      <c r="C465" s="401"/>
      <c r="D465" s="401"/>
      <c r="E465" s="401"/>
      <c r="F465" s="401"/>
      <c r="G465" s="401"/>
      <c r="H465" s="401"/>
      <c r="I465" s="401"/>
      <c r="J465" s="402"/>
      <c r="K465" s="147"/>
      <c r="L465" s="26" t="s">
        <v>70</v>
      </c>
      <c r="M465" s="27" t="s">
        <v>78</v>
      </c>
    </row>
    <row r="466" spans="1:13" ht="14.1" customHeight="1" x14ac:dyDescent="0.4">
      <c r="A466" s="142">
        <f>G446</f>
        <v>8</v>
      </c>
      <c r="B466" s="386"/>
      <c r="C466" s="387"/>
      <c r="D466" s="387"/>
      <c r="E466" s="387"/>
      <c r="F466" s="387"/>
      <c r="G466" s="387"/>
      <c r="H466" s="387"/>
      <c r="I466" s="387"/>
      <c r="J466" s="388"/>
      <c r="K466" s="41"/>
      <c r="L466" s="29"/>
      <c r="M466" s="30"/>
    </row>
    <row r="467" spans="1:13" ht="14.1" customHeight="1" x14ac:dyDescent="0.4">
      <c r="A467" s="142">
        <f t="shared" ref="A467:A482" si="31">G447</f>
        <v>9</v>
      </c>
      <c r="B467" s="386"/>
      <c r="C467" s="387"/>
      <c r="D467" s="387"/>
      <c r="E467" s="387"/>
      <c r="F467" s="387"/>
      <c r="G467" s="387"/>
      <c r="H467" s="387"/>
      <c r="I467" s="387"/>
      <c r="J467" s="388"/>
      <c r="K467" s="41"/>
      <c r="L467" s="29"/>
      <c r="M467" s="30"/>
    </row>
    <row r="468" spans="1:13" ht="14.1" customHeight="1" x14ac:dyDescent="0.4">
      <c r="A468" s="142">
        <f t="shared" si="31"/>
        <v>10</v>
      </c>
      <c r="B468" s="386"/>
      <c r="C468" s="387"/>
      <c r="D468" s="387"/>
      <c r="E468" s="387"/>
      <c r="F468" s="387"/>
      <c r="G468" s="387"/>
      <c r="H468" s="387"/>
      <c r="I468" s="387"/>
      <c r="J468" s="388"/>
      <c r="K468" s="41"/>
      <c r="L468" s="29"/>
      <c r="M468" s="30"/>
    </row>
    <row r="469" spans="1:13" ht="14.1" customHeight="1" x14ac:dyDescent="0.4">
      <c r="A469" s="142">
        <f t="shared" si="31"/>
        <v>11</v>
      </c>
      <c r="B469" s="386"/>
      <c r="C469" s="387"/>
      <c r="D469" s="387"/>
      <c r="E469" s="387"/>
      <c r="F469" s="387"/>
      <c r="G469" s="387"/>
      <c r="H469" s="387"/>
      <c r="I469" s="387"/>
      <c r="J469" s="388"/>
      <c r="K469" s="41"/>
      <c r="L469" s="29"/>
      <c r="M469" s="30"/>
    </row>
    <row r="470" spans="1:13" ht="14.1" customHeight="1" x14ac:dyDescent="0.4">
      <c r="A470" s="142">
        <f t="shared" si="31"/>
        <v>12</v>
      </c>
      <c r="B470" s="386"/>
      <c r="C470" s="387"/>
      <c r="D470" s="387"/>
      <c r="E470" s="387"/>
      <c r="F470" s="387"/>
      <c r="G470" s="387"/>
      <c r="H470" s="387"/>
      <c r="I470" s="387"/>
      <c r="J470" s="388"/>
      <c r="K470" s="41"/>
      <c r="L470" s="29"/>
      <c r="M470" s="30"/>
    </row>
    <row r="471" spans="1:13" ht="14.1" customHeight="1" x14ac:dyDescent="0.4">
      <c r="A471" s="142">
        <f t="shared" si="31"/>
        <v>13</v>
      </c>
      <c r="B471" s="386"/>
      <c r="C471" s="387"/>
      <c r="D471" s="387"/>
      <c r="E471" s="387"/>
      <c r="F471" s="387"/>
      <c r="G471" s="387"/>
      <c r="H471" s="387"/>
      <c r="I471" s="387"/>
      <c r="J471" s="388"/>
      <c r="K471" s="41"/>
      <c r="L471" s="29"/>
      <c r="M471" s="30"/>
    </row>
    <row r="472" spans="1:13" ht="14.1" customHeight="1" x14ac:dyDescent="0.4">
      <c r="A472" s="142">
        <f t="shared" si="31"/>
        <v>14</v>
      </c>
      <c r="B472" s="386"/>
      <c r="C472" s="387"/>
      <c r="D472" s="387"/>
      <c r="E472" s="387"/>
      <c r="F472" s="387"/>
      <c r="G472" s="387"/>
      <c r="H472" s="387"/>
      <c r="I472" s="387"/>
      <c r="J472" s="388"/>
      <c r="K472" s="41"/>
      <c r="L472" s="29"/>
      <c r="M472" s="30"/>
    </row>
    <row r="473" spans="1:13" ht="14.1" customHeight="1" x14ac:dyDescent="0.4">
      <c r="A473" s="142">
        <f t="shared" si="31"/>
        <v>15</v>
      </c>
      <c r="B473" s="386"/>
      <c r="C473" s="387"/>
      <c r="D473" s="387"/>
      <c r="E473" s="387"/>
      <c r="F473" s="387"/>
      <c r="G473" s="387"/>
      <c r="H473" s="387"/>
      <c r="I473" s="387"/>
      <c r="J473" s="388"/>
      <c r="K473" s="41"/>
      <c r="L473" s="29"/>
      <c r="M473" s="30"/>
    </row>
    <row r="474" spans="1:13" ht="14.1" customHeight="1" x14ac:dyDescent="0.4">
      <c r="A474" s="142">
        <f t="shared" si="31"/>
        <v>16</v>
      </c>
      <c r="B474" s="386"/>
      <c r="C474" s="387"/>
      <c r="D474" s="387"/>
      <c r="E474" s="387"/>
      <c r="F474" s="387"/>
      <c r="G474" s="387"/>
      <c r="H474" s="387"/>
      <c r="I474" s="387"/>
      <c r="J474" s="388"/>
      <c r="K474" s="41"/>
      <c r="L474" s="29"/>
      <c r="M474" s="30"/>
    </row>
    <row r="475" spans="1:13" ht="14.1" customHeight="1" x14ac:dyDescent="0.4">
      <c r="A475" s="142">
        <f t="shared" si="31"/>
        <v>17</v>
      </c>
      <c r="B475" s="386"/>
      <c r="C475" s="387"/>
      <c r="D475" s="387"/>
      <c r="E475" s="387"/>
      <c r="F475" s="387"/>
      <c r="G475" s="387"/>
      <c r="H475" s="387"/>
      <c r="I475" s="387"/>
      <c r="J475" s="388"/>
      <c r="K475" s="41"/>
      <c r="L475" s="29"/>
      <c r="M475" s="30"/>
    </row>
    <row r="476" spans="1:13" ht="14.1" customHeight="1" x14ac:dyDescent="0.4">
      <c r="A476" s="142">
        <f t="shared" si="31"/>
        <v>18</v>
      </c>
      <c r="B476" s="386"/>
      <c r="C476" s="387"/>
      <c r="D476" s="387"/>
      <c r="E476" s="387"/>
      <c r="F476" s="387"/>
      <c r="G476" s="387"/>
      <c r="H476" s="387"/>
      <c r="I476" s="387"/>
      <c r="J476" s="388"/>
      <c r="K476" s="41"/>
      <c r="L476" s="29"/>
      <c r="M476" s="30"/>
    </row>
    <row r="477" spans="1:13" ht="14.1" customHeight="1" x14ac:dyDescent="0.4">
      <c r="A477" s="142">
        <f t="shared" si="31"/>
        <v>19</v>
      </c>
      <c r="B477" s="386"/>
      <c r="C477" s="387"/>
      <c r="D477" s="387"/>
      <c r="E477" s="387"/>
      <c r="F477" s="387"/>
      <c r="G477" s="387"/>
      <c r="H477" s="387"/>
      <c r="I477" s="387"/>
      <c r="J477" s="388"/>
      <c r="K477" s="41"/>
      <c r="L477" s="29"/>
      <c r="M477" s="30"/>
    </row>
    <row r="478" spans="1:13" ht="14.1" customHeight="1" x14ac:dyDescent="0.4">
      <c r="A478" s="142">
        <f t="shared" si="31"/>
        <v>20</v>
      </c>
      <c r="B478" s="386"/>
      <c r="C478" s="387"/>
      <c r="D478" s="387"/>
      <c r="E478" s="387"/>
      <c r="F478" s="387"/>
      <c r="G478" s="387"/>
      <c r="H478" s="387"/>
      <c r="I478" s="387"/>
      <c r="J478" s="388"/>
      <c r="K478" s="41"/>
      <c r="L478" s="29"/>
      <c r="M478" s="30"/>
    </row>
    <row r="479" spans="1:13" ht="14.1" customHeight="1" x14ac:dyDescent="0.4">
      <c r="A479" s="142">
        <f t="shared" si="31"/>
        <v>21</v>
      </c>
      <c r="B479" s="386"/>
      <c r="C479" s="387"/>
      <c r="D479" s="387"/>
      <c r="E479" s="387"/>
      <c r="F479" s="387"/>
      <c r="G479" s="387"/>
      <c r="H479" s="387"/>
      <c r="I479" s="387"/>
      <c r="J479" s="388"/>
      <c r="K479" s="41"/>
      <c r="L479" s="29"/>
      <c r="M479" s="30"/>
    </row>
    <row r="480" spans="1:13" ht="14.1" customHeight="1" x14ac:dyDescent="0.4">
      <c r="A480" s="142">
        <f t="shared" si="31"/>
        <v>22</v>
      </c>
      <c r="B480" s="386"/>
      <c r="C480" s="387"/>
      <c r="D480" s="387"/>
      <c r="E480" s="387"/>
      <c r="F480" s="387"/>
      <c r="G480" s="387"/>
      <c r="H480" s="387"/>
      <c r="I480" s="387"/>
      <c r="J480" s="388"/>
      <c r="K480" s="41"/>
      <c r="L480" s="29"/>
      <c r="M480" s="30"/>
    </row>
    <row r="481" spans="1:13" ht="14.1" customHeight="1" x14ac:dyDescent="0.4">
      <c r="A481" s="142">
        <f t="shared" si="31"/>
        <v>23</v>
      </c>
      <c r="B481" s="386"/>
      <c r="C481" s="387"/>
      <c r="D481" s="387"/>
      <c r="E481" s="387"/>
      <c r="F481" s="387"/>
      <c r="G481" s="387"/>
      <c r="H481" s="387"/>
      <c r="I481" s="387"/>
      <c r="J481" s="388"/>
      <c r="K481" s="41"/>
      <c r="L481" s="29"/>
      <c r="M481" s="30"/>
    </row>
    <row r="482" spans="1:13" ht="14.1" customHeight="1" thickBot="1" x14ac:dyDescent="0.45">
      <c r="A482" s="143">
        <f t="shared" si="31"/>
        <v>24</v>
      </c>
      <c r="B482" s="389"/>
      <c r="C482" s="390"/>
      <c r="D482" s="390"/>
      <c r="E482" s="390"/>
      <c r="F482" s="390"/>
      <c r="G482" s="390"/>
      <c r="H482" s="390"/>
      <c r="I482" s="390"/>
      <c r="J482" s="391"/>
      <c r="K482" s="41"/>
      <c r="L482" s="31"/>
      <c r="M482" s="32"/>
    </row>
    <row r="483" spans="1:13" ht="6" customHeight="1" thickBot="1" x14ac:dyDescent="0.45">
      <c r="A483" s="41"/>
      <c r="B483" s="35"/>
      <c r="C483" s="41"/>
      <c r="D483" s="58"/>
      <c r="E483" s="41"/>
      <c r="G483" s="81"/>
      <c r="H483" s="81"/>
      <c r="I483" s="82"/>
      <c r="J483" s="83"/>
      <c r="K483" s="41"/>
      <c r="L483" s="82"/>
      <c r="M483" s="84"/>
    </row>
    <row r="484" spans="1:13" ht="25.2" customHeight="1" x14ac:dyDescent="0.4">
      <c r="A484" s="357">
        <v>1.3</v>
      </c>
      <c r="B484" s="360" t="s">
        <v>480</v>
      </c>
      <c r="C484" s="383" t="s">
        <v>7</v>
      </c>
      <c r="D484" s="363" t="s">
        <v>481</v>
      </c>
      <c r="E484" s="364">
        <f>I505</f>
        <v>35</v>
      </c>
      <c r="F484" s="396"/>
      <c r="G484" s="144">
        <v>25</v>
      </c>
      <c r="H484" s="4" t="s">
        <v>482</v>
      </c>
      <c r="I484" s="66">
        <v>1</v>
      </c>
      <c r="J484" s="67">
        <f>I484*8%/96</f>
        <v>8.3333333333333339E-4</v>
      </c>
      <c r="K484" s="147" t="str">
        <f t="shared" si="28"/>
        <v/>
      </c>
      <c r="L484" s="85"/>
      <c r="M484" s="67">
        <f>L484*8%/96</f>
        <v>0</v>
      </c>
    </row>
    <row r="485" spans="1:13" ht="52.95" customHeight="1" x14ac:dyDescent="0.4">
      <c r="A485" s="358"/>
      <c r="B485" s="361"/>
      <c r="C485" s="384"/>
      <c r="D485" s="347"/>
      <c r="E485" s="365"/>
      <c r="F485" s="396"/>
      <c r="G485" s="145">
        <v>26</v>
      </c>
      <c r="H485" s="61" t="s">
        <v>483</v>
      </c>
      <c r="I485" s="62">
        <v>3</v>
      </c>
      <c r="J485" s="1">
        <f>I485*8%/96</f>
        <v>2.5000000000000001E-3</v>
      </c>
      <c r="K485" s="147" t="str">
        <f t="shared" si="28"/>
        <v/>
      </c>
      <c r="L485" s="33"/>
      <c r="M485" s="1">
        <f>L485*8%/96</f>
        <v>0</v>
      </c>
    </row>
    <row r="486" spans="1:13" ht="25.2" x14ac:dyDescent="0.4">
      <c r="A486" s="358"/>
      <c r="B486" s="361"/>
      <c r="C486" s="384" t="s">
        <v>63</v>
      </c>
      <c r="D486" s="347" t="s">
        <v>484</v>
      </c>
      <c r="E486" s="365"/>
      <c r="F486" s="396"/>
      <c r="G486" s="145">
        <v>27</v>
      </c>
      <c r="H486" s="61" t="s">
        <v>345</v>
      </c>
      <c r="I486" s="62">
        <v>1</v>
      </c>
      <c r="J486" s="1">
        <f t="shared" ref="J486:J504" si="32">I486*8%/96</f>
        <v>8.3333333333333339E-4</v>
      </c>
      <c r="K486" s="147" t="str">
        <f t="shared" si="28"/>
        <v/>
      </c>
      <c r="L486" s="33"/>
      <c r="M486" s="1">
        <f t="shared" ref="M486:M504" si="33">L486*8%/96</f>
        <v>0</v>
      </c>
    </row>
    <row r="487" spans="1:13" ht="25.2" x14ac:dyDescent="0.4">
      <c r="A487" s="358"/>
      <c r="B487" s="361"/>
      <c r="C487" s="384"/>
      <c r="D487" s="347"/>
      <c r="E487" s="365"/>
      <c r="F487" s="396"/>
      <c r="G487" s="145">
        <v>28</v>
      </c>
      <c r="H487" s="61" t="s">
        <v>300</v>
      </c>
      <c r="I487" s="62">
        <v>2</v>
      </c>
      <c r="J487" s="1">
        <f t="shared" si="32"/>
        <v>1.6666666666666668E-3</v>
      </c>
      <c r="K487" s="147" t="str">
        <f t="shared" si="28"/>
        <v/>
      </c>
      <c r="L487" s="33"/>
      <c r="M487" s="1">
        <f t="shared" si="33"/>
        <v>0</v>
      </c>
    </row>
    <row r="488" spans="1:13" ht="37.799999999999997" x14ac:dyDescent="0.4">
      <c r="A488" s="358"/>
      <c r="B488" s="361"/>
      <c r="C488" s="384"/>
      <c r="D488" s="347"/>
      <c r="E488" s="365"/>
      <c r="F488" s="396"/>
      <c r="G488" s="145">
        <v>29</v>
      </c>
      <c r="H488" s="61" t="s">
        <v>471</v>
      </c>
      <c r="I488" s="62">
        <v>1</v>
      </c>
      <c r="J488" s="1">
        <f t="shared" si="32"/>
        <v>8.3333333333333339E-4</v>
      </c>
      <c r="K488" s="147" t="str">
        <f t="shared" si="28"/>
        <v/>
      </c>
      <c r="L488" s="33"/>
      <c r="M488" s="1">
        <f t="shared" si="33"/>
        <v>0</v>
      </c>
    </row>
    <row r="489" spans="1:13" ht="78.599999999999994" customHeight="1" x14ac:dyDescent="0.4">
      <c r="A489" s="358"/>
      <c r="B489" s="361"/>
      <c r="C489" s="148" t="s">
        <v>64</v>
      </c>
      <c r="D489" s="141" t="s">
        <v>787</v>
      </c>
      <c r="E489" s="365"/>
      <c r="F489" s="150"/>
      <c r="G489" s="145">
        <v>30</v>
      </c>
      <c r="H489" s="61" t="s">
        <v>883</v>
      </c>
      <c r="I489" s="62">
        <v>2</v>
      </c>
      <c r="J489" s="1">
        <f t="shared" si="32"/>
        <v>1.6666666666666668E-3</v>
      </c>
      <c r="K489" s="147" t="str">
        <f t="shared" si="28"/>
        <v/>
      </c>
      <c r="L489" s="33"/>
      <c r="M489" s="1">
        <f t="shared" si="33"/>
        <v>0</v>
      </c>
    </row>
    <row r="490" spans="1:13" ht="25.2" x14ac:dyDescent="0.4">
      <c r="A490" s="358"/>
      <c r="B490" s="361"/>
      <c r="C490" s="384" t="s">
        <v>150</v>
      </c>
      <c r="D490" s="347" t="s">
        <v>314</v>
      </c>
      <c r="E490" s="365"/>
      <c r="F490" s="396"/>
      <c r="G490" s="145">
        <v>31</v>
      </c>
      <c r="H490" s="61" t="s">
        <v>315</v>
      </c>
      <c r="I490" s="62">
        <v>1</v>
      </c>
      <c r="J490" s="1">
        <f t="shared" si="32"/>
        <v>8.3333333333333339E-4</v>
      </c>
      <c r="K490" s="147" t="str">
        <f t="shared" si="28"/>
        <v/>
      </c>
      <c r="L490" s="33"/>
      <c r="M490" s="1">
        <f t="shared" si="33"/>
        <v>0</v>
      </c>
    </row>
    <row r="491" spans="1:13" ht="61.95" customHeight="1" x14ac:dyDescent="0.4">
      <c r="A491" s="358"/>
      <c r="B491" s="361"/>
      <c r="C491" s="384"/>
      <c r="D491" s="347"/>
      <c r="E491" s="365"/>
      <c r="F491" s="396"/>
      <c r="G491" s="145">
        <v>32</v>
      </c>
      <c r="H491" s="61" t="s">
        <v>335</v>
      </c>
      <c r="I491" s="62">
        <v>4</v>
      </c>
      <c r="J491" s="1">
        <f t="shared" si="32"/>
        <v>3.3333333333333335E-3</v>
      </c>
      <c r="K491" s="147" t="str">
        <f t="shared" si="28"/>
        <v/>
      </c>
      <c r="L491" s="33"/>
      <c r="M491" s="1">
        <f t="shared" si="33"/>
        <v>0</v>
      </c>
    </row>
    <row r="492" spans="1:13" ht="25.2" x14ac:dyDescent="0.4">
      <c r="A492" s="358"/>
      <c r="B492" s="361"/>
      <c r="C492" s="384" t="s">
        <v>151</v>
      </c>
      <c r="D492" s="347" t="s">
        <v>346</v>
      </c>
      <c r="E492" s="365"/>
      <c r="F492" s="396"/>
      <c r="G492" s="145">
        <v>33</v>
      </c>
      <c r="H492" s="61" t="s">
        <v>337</v>
      </c>
      <c r="I492" s="62">
        <v>1</v>
      </c>
      <c r="J492" s="1">
        <f t="shared" si="32"/>
        <v>8.3333333333333339E-4</v>
      </c>
      <c r="K492" s="147" t="str">
        <f t="shared" si="28"/>
        <v/>
      </c>
      <c r="L492" s="33"/>
      <c r="M492" s="1">
        <f t="shared" si="33"/>
        <v>0</v>
      </c>
    </row>
    <row r="493" spans="1:13" ht="25.2" x14ac:dyDescent="0.4">
      <c r="A493" s="358"/>
      <c r="B493" s="361"/>
      <c r="C493" s="384"/>
      <c r="D493" s="347"/>
      <c r="E493" s="365"/>
      <c r="F493" s="396"/>
      <c r="G493" s="145">
        <v>34</v>
      </c>
      <c r="H493" s="61" t="s">
        <v>300</v>
      </c>
      <c r="I493" s="62">
        <v>2</v>
      </c>
      <c r="J493" s="1">
        <f t="shared" si="32"/>
        <v>1.6666666666666668E-3</v>
      </c>
      <c r="K493" s="147" t="str">
        <f t="shared" si="28"/>
        <v/>
      </c>
      <c r="L493" s="33"/>
      <c r="M493" s="1">
        <f t="shared" si="33"/>
        <v>0</v>
      </c>
    </row>
    <row r="494" spans="1:13" ht="25.2" x14ac:dyDescent="0.4">
      <c r="A494" s="358"/>
      <c r="B494" s="361"/>
      <c r="C494" s="384"/>
      <c r="D494" s="347"/>
      <c r="E494" s="365"/>
      <c r="F494" s="396"/>
      <c r="G494" s="145">
        <v>35</v>
      </c>
      <c r="H494" s="61" t="s">
        <v>421</v>
      </c>
      <c r="I494" s="62">
        <v>1</v>
      </c>
      <c r="J494" s="1">
        <f t="shared" si="32"/>
        <v>8.3333333333333339E-4</v>
      </c>
      <c r="K494" s="147" t="str">
        <f t="shared" si="28"/>
        <v/>
      </c>
      <c r="L494" s="33"/>
      <c r="M494" s="1">
        <f t="shared" si="33"/>
        <v>0</v>
      </c>
    </row>
    <row r="495" spans="1:13" ht="25.2" x14ac:dyDescent="0.4">
      <c r="A495" s="358"/>
      <c r="B495" s="361"/>
      <c r="C495" s="384"/>
      <c r="D495" s="347"/>
      <c r="E495" s="365"/>
      <c r="F495" s="396"/>
      <c r="G495" s="145">
        <v>36</v>
      </c>
      <c r="H495" s="61" t="s">
        <v>472</v>
      </c>
      <c r="I495" s="62">
        <v>2</v>
      </c>
      <c r="J495" s="1">
        <f t="shared" si="32"/>
        <v>1.6666666666666668E-3</v>
      </c>
      <c r="K495" s="147" t="str">
        <f t="shared" si="28"/>
        <v/>
      </c>
      <c r="L495" s="33"/>
      <c r="M495" s="1">
        <f t="shared" si="33"/>
        <v>0</v>
      </c>
    </row>
    <row r="496" spans="1:13" ht="25.2" x14ac:dyDescent="0.4">
      <c r="A496" s="358"/>
      <c r="B496" s="361"/>
      <c r="C496" s="384"/>
      <c r="D496" s="347"/>
      <c r="E496" s="365"/>
      <c r="F496" s="396"/>
      <c r="G496" s="145">
        <v>37</v>
      </c>
      <c r="H496" s="61" t="s">
        <v>422</v>
      </c>
      <c r="I496" s="62">
        <v>1</v>
      </c>
      <c r="J496" s="1">
        <f t="shared" si="32"/>
        <v>8.3333333333333339E-4</v>
      </c>
      <c r="K496" s="147" t="str">
        <f t="shared" si="28"/>
        <v/>
      </c>
      <c r="L496" s="33"/>
      <c r="M496" s="1">
        <f t="shared" si="33"/>
        <v>0</v>
      </c>
    </row>
    <row r="497" spans="1:13" ht="75.599999999999994" x14ac:dyDescent="0.4">
      <c r="A497" s="358"/>
      <c r="B497" s="361"/>
      <c r="C497" s="148" t="s">
        <v>152</v>
      </c>
      <c r="D497" s="141" t="s">
        <v>788</v>
      </c>
      <c r="E497" s="365"/>
      <c r="F497" s="150"/>
      <c r="G497" s="145">
        <v>38</v>
      </c>
      <c r="H497" s="61" t="s">
        <v>884</v>
      </c>
      <c r="I497" s="62">
        <v>2</v>
      </c>
      <c r="J497" s="1">
        <f t="shared" si="32"/>
        <v>1.6666666666666668E-3</v>
      </c>
      <c r="K497" s="147" t="str">
        <f t="shared" si="28"/>
        <v/>
      </c>
      <c r="L497" s="33"/>
      <c r="M497" s="1">
        <f t="shared" si="33"/>
        <v>0</v>
      </c>
    </row>
    <row r="498" spans="1:13" ht="15.6" customHeight="1" x14ac:dyDescent="0.4">
      <c r="A498" s="358"/>
      <c r="B498" s="361"/>
      <c r="C498" s="384" t="s">
        <v>153</v>
      </c>
      <c r="D498" s="347" t="s">
        <v>702</v>
      </c>
      <c r="E498" s="365"/>
      <c r="F498" s="396"/>
      <c r="G498" s="145">
        <v>39</v>
      </c>
      <c r="H498" s="61" t="s">
        <v>703</v>
      </c>
      <c r="I498" s="62">
        <v>1</v>
      </c>
      <c r="J498" s="1">
        <f t="shared" si="32"/>
        <v>8.3333333333333339E-4</v>
      </c>
      <c r="K498" s="147" t="str">
        <f t="shared" si="28"/>
        <v/>
      </c>
      <c r="L498" s="33"/>
      <c r="M498" s="1">
        <f t="shared" si="33"/>
        <v>0</v>
      </c>
    </row>
    <row r="499" spans="1:13" ht="63" customHeight="1" x14ac:dyDescent="0.4">
      <c r="A499" s="358"/>
      <c r="B499" s="361"/>
      <c r="C499" s="384"/>
      <c r="D499" s="347"/>
      <c r="E499" s="365"/>
      <c r="F499" s="396"/>
      <c r="G499" s="145">
        <v>40</v>
      </c>
      <c r="H499" s="61" t="s">
        <v>704</v>
      </c>
      <c r="I499" s="62">
        <v>3</v>
      </c>
      <c r="J499" s="1">
        <f t="shared" si="32"/>
        <v>2.5000000000000001E-3</v>
      </c>
      <c r="K499" s="147" t="str">
        <f t="shared" si="28"/>
        <v/>
      </c>
      <c r="L499" s="33"/>
      <c r="M499" s="1">
        <f t="shared" si="33"/>
        <v>0</v>
      </c>
    </row>
    <row r="500" spans="1:13" ht="25.2" x14ac:dyDescent="0.4">
      <c r="A500" s="358"/>
      <c r="B500" s="361"/>
      <c r="C500" s="384" t="s">
        <v>154</v>
      </c>
      <c r="D500" s="347" t="s">
        <v>690</v>
      </c>
      <c r="E500" s="365"/>
      <c r="F500" s="396"/>
      <c r="G500" s="145">
        <v>41</v>
      </c>
      <c r="H500" s="61" t="s">
        <v>347</v>
      </c>
      <c r="I500" s="62">
        <v>2</v>
      </c>
      <c r="J500" s="1">
        <f t="shared" si="32"/>
        <v>1.6666666666666668E-3</v>
      </c>
      <c r="K500" s="147" t="str">
        <f t="shared" si="28"/>
        <v/>
      </c>
      <c r="L500" s="33"/>
      <c r="M500" s="1">
        <f t="shared" si="33"/>
        <v>0</v>
      </c>
    </row>
    <row r="501" spans="1:13" ht="25.2" x14ac:dyDescent="0.4">
      <c r="A501" s="358"/>
      <c r="B501" s="361"/>
      <c r="C501" s="384"/>
      <c r="D501" s="347"/>
      <c r="E501" s="365"/>
      <c r="F501" s="396"/>
      <c r="G501" s="145">
        <v>42</v>
      </c>
      <c r="H501" s="61" t="s">
        <v>178</v>
      </c>
      <c r="I501" s="62">
        <v>1</v>
      </c>
      <c r="J501" s="1">
        <f t="shared" si="32"/>
        <v>8.3333333333333339E-4</v>
      </c>
      <c r="K501" s="147" t="str">
        <f t="shared" si="28"/>
        <v/>
      </c>
      <c r="L501" s="33"/>
      <c r="M501" s="1">
        <f t="shared" si="33"/>
        <v>0</v>
      </c>
    </row>
    <row r="502" spans="1:13" ht="25.2" x14ac:dyDescent="0.4">
      <c r="A502" s="358"/>
      <c r="B502" s="361"/>
      <c r="C502" s="384"/>
      <c r="D502" s="347"/>
      <c r="E502" s="365"/>
      <c r="F502" s="396"/>
      <c r="G502" s="145">
        <v>43</v>
      </c>
      <c r="H502" s="61" t="s">
        <v>691</v>
      </c>
      <c r="I502" s="62">
        <v>1</v>
      </c>
      <c r="J502" s="1">
        <f t="shared" si="32"/>
        <v>8.3333333333333339E-4</v>
      </c>
      <c r="K502" s="147" t="str">
        <f t="shared" si="28"/>
        <v/>
      </c>
      <c r="L502" s="33"/>
      <c r="M502" s="1">
        <f t="shared" si="33"/>
        <v>0</v>
      </c>
    </row>
    <row r="503" spans="1:13" ht="25.2" x14ac:dyDescent="0.4">
      <c r="A503" s="358"/>
      <c r="B503" s="361"/>
      <c r="C503" s="384"/>
      <c r="D503" s="347"/>
      <c r="E503" s="365"/>
      <c r="F503" s="396"/>
      <c r="G503" s="145">
        <v>44</v>
      </c>
      <c r="H503" s="61" t="s">
        <v>692</v>
      </c>
      <c r="I503" s="62">
        <v>1</v>
      </c>
      <c r="J503" s="1">
        <f t="shared" si="32"/>
        <v>8.3333333333333339E-4</v>
      </c>
      <c r="K503" s="147" t="str">
        <f t="shared" si="28"/>
        <v/>
      </c>
      <c r="L503" s="33"/>
      <c r="M503" s="1">
        <f t="shared" si="33"/>
        <v>0</v>
      </c>
    </row>
    <row r="504" spans="1:13" ht="60" customHeight="1" x14ac:dyDescent="0.4">
      <c r="A504" s="358"/>
      <c r="B504" s="361"/>
      <c r="C504" s="432" t="s">
        <v>155</v>
      </c>
      <c r="D504" s="411" t="s">
        <v>789</v>
      </c>
      <c r="E504" s="365"/>
      <c r="F504" s="150"/>
      <c r="G504" s="145">
        <v>45</v>
      </c>
      <c r="H504" s="61" t="s">
        <v>903</v>
      </c>
      <c r="I504" s="62">
        <v>2</v>
      </c>
      <c r="J504" s="1">
        <f t="shared" si="32"/>
        <v>1.6666666666666668E-3</v>
      </c>
      <c r="K504" s="147" t="str">
        <f t="shared" si="28"/>
        <v/>
      </c>
      <c r="L504" s="33"/>
      <c r="M504" s="1">
        <f t="shared" si="33"/>
        <v>0</v>
      </c>
    </row>
    <row r="505" spans="1:13" ht="16.5" customHeight="1" thickBot="1" x14ac:dyDescent="0.45">
      <c r="A505" s="359"/>
      <c r="B505" s="362"/>
      <c r="C505" s="433"/>
      <c r="D505" s="413"/>
      <c r="E505" s="366"/>
      <c r="F505" s="49"/>
      <c r="G505" s="434" t="s">
        <v>4</v>
      </c>
      <c r="H505" s="435"/>
      <c r="I505" s="63">
        <f>SUM(I484:I504)</f>
        <v>35</v>
      </c>
      <c r="J505" s="2">
        <f>SUM(J484:J504)</f>
        <v>2.916666666666666E-2</v>
      </c>
      <c r="K505" s="147" t="str">
        <f t="shared" si="28"/>
        <v/>
      </c>
      <c r="L505" s="3">
        <f>SUM(L484:L504)</f>
        <v>0</v>
      </c>
      <c r="M505" s="2">
        <f>SUM(M484:M504)</f>
        <v>0</v>
      </c>
    </row>
    <row r="506" spans="1:13" ht="6" customHeight="1" thickBot="1" x14ac:dyDescent="0.45">
      <c r="A506" s="41"/>
      <c r="B506" s="35"/>
      <c r="C506" s="41"/>
      <c r="D506" s="35"/>
      <c r="E506" s="41"/>
      <c r="G506" s="81"/>
      <c r="H506" s="81"/>
      <c r="I506" s="82"/>
      <c r="J506" s="83"/>
      <c r="K506" s="41"/>
      <c r="L506" s="86"/>
      <c r="M506" s="87"/>
    </row>
    <row r="507" spans="1:13" ht="13.5" customHeight="1" x14ac:dyDescent="0.4">
      <c r="A507" s="400" t="s">
        <v>940</v>
      </c>
      <c r="B507" s="401"/>
      <c r="C507" s="401"/>
      <c r="D507" s="401"/>
      <c r="E507" s="401"/>
      <c r="F507" s="401"/>
      <c r="G507" s="401"/>
      <c r="H507" s="401"/>
      <c r="I507" s="401"/>
      <c r="J507" s="402"/>
      <c r="K507" s="147"/>
      <c r="L507" s="26" t="s">
        <v>70</v>
      </c>
      <c r="M507" s="27" t="s">
        <v>78</v>
      </c>
    </row>
    <row r="508" spans="1:13" ht="14.1" customHeight="1" x14ac:dyDescent="0.4">
      <c r="A508" s="142">
        <f>G484</f>
        <v>25</v>
      </c>
      <c r="B508" s="386"/>
      <c r="C508" s="387"/>
      <c r="D508" s="387"/>
      <c r="E508" s="387"/>
      <c r="F508" s="387"/>
      <c r="G508" s="387"/>
      <c r="H508" s="387"/>
      <c r="I508" s="387"/>
      <c r="J508" s="388"/>
      <c r="K508" s="41"/>
      <c r="L508" s="29"/>
      <c r="M508" s="30"/>
    </row>
    <row r="509" spans="1:13" ht="14.1" customHeight="1" x14ac:dyDescent="0.4">
      <c r="A509" s="142">
        <f t="shared" ref="A509:A528" si="34">G485</f>
        <v>26</v>
      </c>
      <c r="B509" s="386"/>
      <c r="C509" s="387"/>
      <c r="D509" s="387"/>
      <c r="E509" s="387"/>
      <c r="F509" s="387"/>
      <c r="G509" s="387"/>
      <c r="H509" s="387"/>
      <c r="I509" s="387"/>
      <c r="J509" s="388"/>
      <c r="K509" s="41"/>
      <c r="L509" s="29"/>
      <c r="M509" s="30"/>
    </row>
    <row r="510" spans="1:13" ht="14.1" customHeight="1" x14ac:dyDescent="0.4">
      <c r="A510" s="142">
        <f t="shared" si="34"/>
        <v>27</v>
      </c>
      <c r="B510" s="386"/>
      <c r="C510" s="387"/>
      <c r="D510" s="387"/>
      <c r="E510" s="387"/>
      <c r="F510" s="387"/>
      <c r="G510" s="387"/>
      <c r="H510" s="387"/>
      <c r="I510" s="387"/>
      <c r="J510" s="388"/>
      <c r="K510" s="41"/>
      <c r="L510" s="29"/>
      <c r="M510" s="30"/>
    </row>
    <row r="511" spans="1:13" ht="14.1" customHeight="1" x14ac:dyDescent="0.4">
      <c r="A511" s="142">
        <f t="shared" si="34"/>
        <v>28</v>
      </c>
      <c r="B511" s="386"/>
      <c r="C511" s="387"/>
      <c r="D511" s="387"/>
      <c r="E511" s="387"/>
      <c r="F511" s="387"/>
      <c r="G511" s="387"/>
      <c r="H511" s="387"/>
      <c r="I511" s="387"/>
      <c r="J511" s="388"/>
      <c r="K511" s="41"/>
      <c r="L511" s="29"/>
      <c r="M511" s="30"/>
    </row>
    <row r="512" spans="1:13" ht="14.1" customHeight="1" x14ac:dyDescent="0.4">
      <c r="A512" s="142">
        <f t="shared" si="34"/>
        <v>29</v>
      </c>
      <c r="B512" s="386"/>
      <c r="C512" s="387"/>
      <c r="D512" s="387"/>
      <c r="E512" s="387"/>
      <c r="F512" s="387"/>
      <c r="G512" s="387"/>
      <c r="H512" s="387"/>
      <c r="I512" s="387"/>
      <c r="J512" s="388"/>
      <c r="K512" s="41"/>
      <c r="L512" s="29"/>
      <c r="M512" s="30"/>
    </row>
    <row r="513" spans="1:13" ht="14.1" customHeight="1" x14ac:dyDescent="0.4">
      <c r="A513" s="142">
        <f t="shared" si="34"/>
        <v>30</v>
      </c>
      <c r="B513" s="386"/>
      <c r="C513" s="387"/>
      <c r="D513" s="387"/>
      <c r="E513" s="387"/>
      <c r="F513" s="387"/>
      <c r="G513" s="387"/>
      <c r="H513" s="387"/>
      <c r="I513" s="387"/>
      <c r="J513" s="388"/>
      <c r="K513" s="41"/>
      <c r="L513" s="29"/>
      <c r="M513" s="30"/>
    </row>
    <row r="514" spans="1:13" ht="14.1" customHeight="1" x14ac:dyDescent="0.4">
      <c r="A514" s="142">
        <f t="shared" si="34"/>
        <v>31</v>
      </c>
      <c r="B514" s="386"/>
      <c r="C514" s="387"/>
      <c r="D514" s="387"/>
      <c r="E514" s="387"/>
      <c r="F514" s="387"/>
      <c r="G514" s="387"/>
      <c r="H514" s="387"/>
      <c r="I514" s="387"/>
      <c r="J514" s="388"/>
      <c r="K514" s="41"/>
      <c r="L514" s="29"/>
      <c r="M514" s="30"/>
    </row>
    <row r="515" spans="1:13" ht="14.1" customHeight="1" x14ac:dyDescent="0.4">
      <c r="A515" s="142">
        <f t="shared" si="34"/>
        <v>32</v>
      </c>
      <c r="B515" s="386"/>
      <c r="C515" s="387"/>
      <c r="D515" s="387"/>
      <c r="E515" s="387"/>
      <c r="F515" s="387"/>
      <c r="G515" s="387"/>
      <c r="H515" s="387"/>
      <c r="I515" s="387"/>
      <c r="J515" s="388"/>
      <c r="K515" s="41"/>
      <c r="L515" s="29"/>
      <c r="M515" s="30"/>
    </row>
    <row r="516" spans="1:13" ht="14.1" customHeight="1" x14ac:dyDescent="0.4">
      <c r="A516" s="142">
        <f t="shared" si="34"/>
        <v>33</v>
      </c>
      <c r="B516" s="386"/>
      <c r="C516" s="387"/>
      <c r="D516" s="387"/>
      <c r="E516" s="387"/>
      <c r="F516" s="387"/>
      <c r="G516" s="387"/>
      <c r="H516" s="387"/>
      <c r="I516" s="387"/>
      <c r="J516" s="388"/>
      <c r="K516" s="41"/>
      <c r="L516" s="29"/>
      <c r="M516" s="30"/>
    </row>
    <row r="517" spans="1:13" ht="14.1" customHeight="1" x14ac:dyDescent="0.4">
      <c r="A517" s="142">
        <f t="shared" si="34"/>
        <v>34</v>
      </c>
      <c r="B517" s="386"/>
      <c r="C517" s="387"/>
      <c r="D517" s="387"/>
      <c r="E517" s="387"/>
      <c r="F517" s="387"/>
      <c r="G517" s="387"/>
      <c r="H517" s="387"/>
      <c r="I517" s="387"/>
      <c r="J517" s="388"/>
      <c r="K517" s="41"/>
      <c r="L517" s="29"/>
      <c r="M517" s="30"/>
    </row>
    <row r="518" spans="1:13" ht="14.1" customHeight="1" x14ac:dyDescent="0.4">
      <c r="A518" s="142">
        <f t="shared" si="34"/>
        <v>35</v>
      </c>
      <c r="B518" s="386"/>
      <c r="C518" s="387"/>
      <c r="D518" s="387"/>
      <c r="E518" s="387"/>
      <c r="F518" s="387"/>
      <c r="G518" s="387"/>
      <c r="H518" s="387"/>
      <c r="I518" s="387"/>
      <c r="J518" s="388"/>
      <c r="K518" s="41"/>
      <c r="L518" s="29"/>
      <c r="M518" s="30"/>
    </row>
    <row r="519" spans="1:13" ht="14.1" customHeight="1" x14ac:dyDescent="0.4">
      <c r="A519" s="142">
        <f t="shared" si="34"/>
        <v>36</v>
      </c>
      <c r="B519" s="386"/>
      <c r="C519" s="387"/>
      <c r="D519" s="387"/>
      <c r="E519" s="387"/>
      <c r="F519" s="387"/>
      <c r="G519" s="387"/>
      <c r="H519" s="387"/>
      <c r="I519" s="387"/>
      <c r="J519" s="388"/>
      <c r="K519" s="41"/>
      <c r="L519" s="29"/>
      <c r="M519" s="30"/>
    </row>
    <row r="520" spans="1:13" ht="14.1" customHeight="1" x14ac:dyDescent="0.4">
      <c r="A520" s="142">
        <f t="shared" si="34"/>
        <v>37</v>
      </c>
      <c r="B520" s="386"/>
      <c r="C520" s="387"/>
      <c r="D520" s="387"/>
      <c r="E520" s="387"/>
      <c r="F520" s="387"/>
      <c r="G520" s="387"/>
      <c r="H520" s="387"/>
      <c r="I520" s="387"/>
      <c r="J520" s="388"/>
      <c r="K520" s="41"/>
      <c r="L520" s="29"/>
      <c r="M520" s="30"/>
    </row>
    <row r="521" spans="1:13" ht="14.1" customHeight="1" x14ac:dyDescent="0.4">
      <c r="A521" s="142">
        <f t="shared" si="34"/>
        <v>38</v>
      </c>
      <c r="B521" s="386"/>
      <c r="C521" s="387"/>
      <c r="D521" s="387"/>
      <c r="E521" s="387"/>
      <c r="F521" s="387"/>
      <c r="G521" s="387"/>
      <c r="H521" s="387"/>
      <c r="I521" s="387"/>
      <c r="J521" s="388"/>
      <c r="K521" s="41"/>
      <c r="L521" s="29"/>
      <c r="M521" s="30"/>
    </row>
    <row r="522" spans="1:13" ht="14.1" customHeight="1" x14ac:dyDescent="0.4">
      <c r="A522" s="142">
        <f t="shared" si="34"/>
        <v>39</v>
      </c>
      <c r="B522" s="386"/>
      <c r="C522" s="387"/>
      <c r="D522" s="387"/>
      <c r="E522" s="387"/>
      <c r="F522" s="387"/>
      <c r="G522" s="387"/>
      <c r="H522" s="387"/>
      <c r="I522" s="387"/>
      <c r="J522" s="388"/>
      <c r="K522" s="41"/>
      <c r="L522" s="29"/>
      <c r="M522" s="30"/>
    </row>
    <row r="523" spans="1:13" ht="14.1" customHeight="1" x14ac:dyDescent="0.4">
      <c r="A523" s="142">
        <f t="shared" si="34"/>
        <v>40</v>
      </c>
      <c r="B523" s="386"/>
      <c r="C523" s="387"/>
      <c r="D523" s="387"/>
      <c r="E523" s="387"/>
      <c r="F523" s="387"/>
      <c r="G523" s="387"/>
      <c r="H523" s="387"/>
      <c r="I523" s="387"/>
      <c r="J523" s="388"/>
      <c r="K523" s="41"/>
      <c r="L523" s="29"/>
      <c r="M523" s="30"/>
    </row>
    <row r="524" spans="1:13" ht="14.1" customHeight="1" x14ac:dyDescent="0.4">
      <c r="A524" s="142">
        <f t="shared" si="34"/>
        <v>41</v>
      </c>
      <c r="B524" s="386"/>
      <c r="C524" s="387"/>
      <c r="D524" s="387"/>
      <c r="E524" s="387"/>
      <c r="F524" s="387"/>
      <c r="G524" s="387"/>
      <c r="H524" s="387"/>
      <c r="I524" s="387"/>
      <c r="J524" s="388"/>
      <c r="K524" s="41"/>
      <c r="L524" s="29"/>
      <c r="M524" s="30"/>
    </row>
    <row r="525" spans="1:13" ht="14.1" customHeight="1" x14ac:dyDescent="0.4">
      <c r="A525" s="142">
        <f t="shared" si="34"/>
        <v>42</v>
      </c>
      <c r="B525" s="386"/>
      <c r="C525" s="387"/>
      <c r="D525" s="387"/>
      <c r="E525" s="387"/>
      <c r="F525" s="387"/>
      <c r="G525" s="387"/>
      <c r="H525" s="387"/>
      <c r="I525" s="387"/>
      <c r="J525" s="388"/>
      <c r="K525" s="41"/>
      <c r="L525" s="29"/>
      <c r="M525" s="30"/>
    </row>
    <row r="526" spans="1:13" ht="14.1" customHeight="1" x14ac:dyDescent="0.4">
      <c r="A526" s="142">
        <f t="shared" si="34"/>
        <v>43</v>
      </c>
      <c r="B526" s="386"/>
      <c r="C526" s="387"/>
      <c r="D526" s="387"/>
      <c r="E526" s="387"/>
      <c r="F526" s="387"/>
      <c r="G526" s="387"/>
      <c r="H526" s="387"/>
      <c r="I526" s="387"/>
      <c r="J526" s="388"/>
      <c r="K526" s="41"/>
      <c r="L526" s="29"/>
      <c r="M526" s="30"/>
    </row>
    <row r="527" spans="1:13" ht="14.1" customHeight="1" x14ac:dyDescent="0.4">
      <c r="A527" s="142">
        <f t="shared" si="34"/>
        <v>44</v>
      </c>
      <c r="B527" s="386"/>
      <c r="C527" s="387"/>
      <c r="D527" s="387"/>
      <c r="E527" s="387"/>
      <c r="F527" s="387"/>
      <c r="G527" s="387"/>
      <c r="H527" s="387"/>
      <c r="I527" s="387"/>
      <c r="J527" s="388"/>
      <c r="K527" s="41"/>
      <c r="L527" s="29"/>
      <c r="M527" s="30"/>
    </row>
    <row r="528" spans="1:13" ht="14.1" customHeight="1" thickBot="1" x14ac:dyDescent="0.45">
      <c r="A528" s="143">
        <f t="shared" si="34"/>
        <v>45</v>
      </c>
      <c r="B528" s="354"/>
      <c r="C528" s="354"/>
      <c r="D528" s="354"/>
      <c r="E528" s="354"/>
      <c r="F528" s="354"/>
      <c r="G528" s="354"/>
      <c r="H528" s="354"/>
      <c r="I528" s="354"/>
      <c r="J528" s="355"/>
      <c r="K528" s="41"/>
      <c r="L528" s="55"/>
      <c r="M528" s="56"/>
    </row>
    <row r="529" spans="1:13" ht="6" customHeight="1" thickBot="1" x14ac:dyDescent="0.45">
      <c r="K529" s="41"/>
    </row>
    <row r="530" spans="1:13" ht="37.950000000000003" customHeight="1" x14ac:dyDescent="0.4">
      <c r="A530" s="357" t="s">
        <v>86</v>
      </c>
      <c r="B530" s="360" t="s">
        <v>489</v>
      </c>
      <c r="C530" s="383" t="s">
        <v>103</v>
      </c>
      <c r="D530" s="363" t="s">
        <v>466</v>
      </c>
      <c r="E530" s="364">
        <f>I535</f>
        <v>6</v>
      </c>
      <c r="F530" s="396"/>
      <c r="G530" s="144">
        <v>46</v>
      </c>
      <c r="H530" s="4" t="s">
        <v>467</v>
      </c>
      <c r="I530" s="66">
        <v>1</v>
      </c>
      <c r="J530" s="67">
        <f>I530*8%/96</f>
        <v>8.3333333333333339E-4</v>
      </c>
      <c r="K530" s="147" t="str">
        <f t="shared" ref="K530:K560" si="35">IF(AND(L530&gt;=0,L530&lt;=I530),"",IF(AND(L530&gt;I530),"*"))</f>
        <v/>
      </c>
      <c r="L530" s="85"/>
      <c r="M530" s="67">
        <f>L530*8%/96</f>
        <v>0</v>
      </c>
    </row>
    <row r="531" spans="1:13" ht="25.2" customHeight="1" x14ac:dyDescent="0.4">
      <c r="A531" s="358"/>
      <c r="B531" s="361"/>
      <c r="C531" s="384"/>
      <c r="D531" s="347"/>
      <c r="E531" s="365"/>
      <c r="F531" s="396"/>
      <c r="G531" s="145">
        <v>47</v>
      </c>
      <c r="H531" s="61" t="s">
        <v>490</v>
      </c>
      <c r="I531" s="62">
        <v>1</v>
      </c>
      <c r="J531" s="1">
        <f>I531*8%/96</f>
        <v>8.3333333333333339E-4</v>
      </c>
      <c r="K531" s="147" t="str">
        <f t="shared" si="35"/>
        <v/>
      </c>
      <c r="L531" s="33"/>
      <c r="M531" s="1">
        <f>L531*8%/96</f>
        <v>0</v>
      </c>
    </row>
    <row r="532" spans="1:13" ht="37.799999999999997" x14ac:dyDescent="0.4">
      <c r="A532" s="358"/>
      <c r="B532" s="361"/>
      <c r="C532" s="384" t="s">
        <v>241</v>
      </c>
      <c r="D532" s="347" t="s">
        <v>339</v>
      </c>
      <c r="E532" s="365"/>
      <c r="F532" s="396"/>
      <c r="G532" s="145">
        <v>48</v>
      </c>
      <c r="H532" s="172" t="s">
        <v>338</v>
      </c>
      <c r="I532" s="62">
        <v>2</v>
      </c>
      <c r="J532" s="1">
        <f t="shared" ref="J532:J534" si="36">I532*8%/96</f>
        <v>1.6666666666666668E-3</v>
      </c>
      <c r="K532" s="147" t="str">
        <f t="shared" si="35"/>
        <v/>
      </c>
      <c r="L532" s="33"/>
      <c r="M532" s="1">
        <f t="shared" ref="M532:M534" si="37">L532*8%/96</f>
        <v>0</v>
      </c>
    </row>
    <row r="533" spans="1:13" ht="25.2" x14ac:dyDescent="0.4">
      <c r="A533" s="358"/>
      <c r="B533" s="361"/>
      <c r="C533" s="384"/>
      <c r="D533" s="347"/>
      <c r="E533" s="365"/>
      <c r="F533" s="396"/>
      <c r="G533" s="145">
        <v>49</v>
      </c>
      <c r="H533" s="172" t="s">
        <v>745</v>
      </c>
      <c r="I533" s="62">
        <v>1</v>
      </c>
      <c r="J533" s="1">
        <f t="shared" si="36"/>
        <v>8.3333333333333339E-4</v>
      </c>
      <c r="K533" s="147" t="str">
        <f t="shared" si="35"/>
        <v/>
      </c>
      <c r="L533" s="33"/>
      <c r="M533" s="1">
        <f t="shared" si="37"/>
        <v>0</v>
      </c>
    </row>
    <row r="534" spans="1:13" x14ac:dyDescent="0.4">
      <c r="A534" s="358"/>
      <c r="B534" s="361"/>
      <c r="C534" s="384" t="s">
        <v>104</v>
      </c>
      <c r="D534" s="347" t="s">
        <v>705</v>
      </c>
      <c r="E534" s="365"/>
      <c r="F534" s="150"/>
      <c r="G534" s="145">
        <v>50</v>
      </c>
      <c r="H534" s="61" t="s">
        <v>706</v>
      </c>
      <c r="I534" s="62">
        <v>1</v>
      </c>
      <c r="J534" s="1">
        <f t="shared" si="36"/>
        <v>8.3333333333333339E-4</v>
      </c>
      <c r="K534" s="147" t="str">
        <f t="shared" si="35"/>
        <v/>
      </c>
      <c r="L534" s="33"/>
      <c r="M534" s="1">
        <f t="shared" si="37"/>
        <v>0</v>
      </c>
    </row>
    <row r="535" spans="1:13" ht="17.25" customHeight="1" thickBot="1" x14ac:dyDescent="0.45">
      <c r="A535" s="359"/>
      <c r="B535" s="362"/>
      <c r="C535" s="385"/>
      <c r="D535" s="348"/>
      <c r="E535" s="366"/>
      <c r="F535" s="6"/>
      <c r="G535" s="349" t="s">
        <v>4</v>
      </c>
      <c r="H535" s="350"/>
      <c r="I535" s="63">
        <f>SUM(I530:I534)</f>
        <v>6</v>
      </c>
      <c r="J535" s="2">
        <f>SUM(J530:J534)</f>
        <v>5.0000000000000001E-3</v>
      </c>
      <c r="K535" s="147" t="str">
        <f t="shared" si="35"/>
        <v/>
      </c>
      <c r="L535" s="3">
        <f>SUM(L530:L534)</f>
        <v>0</v>
      </c>
      <c r="M535" s="2">
        <f>SUM(M530:M534)</f>
        <v>0</v>
      </c>
    </row>
    <row r="536" spans="1:13" ht="6" customHeight="1" thickBot="1" x14ac:dyDescent="0.45">
      <c r="K536" s="41"/>
    </row>
    <row r="537" spans="1:13" x14ac:dyDescent="0.4">
      <c r="A537" s="400" t="s">
        <v>940</v>
      </c>
      <c r="B537" s="401"/>
      <c r="C537" s="401"/>
      <c r="D537" s="401"/>
      <c r="E537" s="401"/>
      <c r="F537" s="401"/>
      <c r="G537" s="401"/>
      <c r="H537" s="401"/>
      <c r="I537" s="401"/>
      <c r="J537" s="402"/>
      <c r="K537" s="147"/>
      <c r="L537" s="26" t="s">
        <v>70</v>
      </c>
      <c r="M537" s="27" t="s">
        <v>78</v>
      </c>
    </row>
    <row r="538" spans="1:13" x14ac:dyDescent="0.4">
      <c r="A538" s="142">
        <f>G530</f>
        <v>46</v>
      </c>
      <c r="B538" s="386"/>
      <c r="C538" s="387"/>
      <c r="D538" s="387"/>
      <c r="E538" s="387"/>
      <c r="F538" s="387"/>
      <c r="G538" s="387"/>
      <c r="H538" s="387"/>
      <c r="I538" s="387"/>
      <c r="J538" s="388"/>
      <c r="K538" s="41"/>
      <c r="L538" s="29"/>
      <c r="M538" s="30"/>
    </row>
    <row r="539" spans="1:13" x14ac:dyDescent="0.4">
      <c r="A539" s="142">
        <f t="shared" ref="A539:A542" si="38">G531</f>
        <v>47</v>
      </c>
      <c r="B539" s="386"/>
      <c r="C539" s="387"/>
      <c r="D539" s="387"/>
      <c r="E539" s="387"/>
      <c r="F539" s="387"/>
      <c r="G539" s="387"/>
      <c r="H539" s="387"/>
      <c r="I539" s="387"/>
      <c r="J539" s="388"/>
      <c r="K539" s="41"/>
      <c r="L539" s="29"/>
      <c r="M539" s="30"/>
    </row>
    <row r="540" spans="1:13" x14ac:dyDescent="0.4">
      <c r="A540" s="142">
        <f t="shared" si="38"/>
        <v>48</v>
      </c>
      <c r="B540" s="386"/>
      <c r="C540" s="387"/>
      <c r="D540" s="387"/>
      <c r="E540" s="387"/>
      <c r="F540" s="387"/>
      <c r="G540" s="387"/>
      <c r="H540" s="387"/>
      <c r="I540" s="387"/>
      <c r="J540" s="388"/>
      <c r="K540" s="41"/>
      <c r="L540" s="29"/>
      <c r="M540" s="30"/>
    </row>
    <row r="541" spans="1:13" x14ac:dyDescent="0.4">
      <c r="A541" s="142">
        <f t="shared" si="38"/>
        <v>49</v>
      </c>
      <c r="B541" s="386"/>
      <c r="C541" s="387"/>
      <c r="D541" s="387"/>
      <c r="E541" s="387"/>
      <c r="F541" s="387"/>
      <c r="G541" s="387"/>
      <c r="H541" s="387"/>
      <c r="I541" s="387"/>
      <c r="J541" s="388"/>
      <c r="K541" s="41"/>
      <c r="L541" s="29"/>
      <c r="M541" s="30"/>
    </row>
    <row r="542" spans="1:13" ht="13.2" thickBot="1" x14ac:dyDescent="0.45">
      <c r="A542" s="143">
        <f t="shared" si="38"/>
        <v>50</v>
      </c>
      <c r="B542" s="389"/>
      <c r="C542" s="390"/>
      <c r="D542" s="390"/>
      <c r="E542" s="390"/>
      <c r="F542" s="390"/>
      <c r="G542" s="390"/>
      <c r="H542" s="390"/>
      <c r="I542" s="390"/>
      <c r="J542" s="391"/>
      <c r="K542" s="41"/>
      <c r="L542" s="38"/>
      <c r="M542" s="56"/>
    </row>
    <row r="543" spans="1:13" ht="6" customHeight="1" thickBot="1" x14ac:dyDescent="0.45">
      <c r="K543" s="41"/>
    </row>
    <row r="544" spans="1:13" ht="37.200000000000003" customHeight="1" x14ac:dyDescent="0.4">
      <c r="A544" s="351" t="s">
        <v>501</v>
      </c>
      <c r="B544" s="352"/>
      <c r="C544" s="352"/>
      <c r="D544" s="352"/>
      <c r="E544" s="353"/>
      <c r="F544" s="403"/>
      <c r="G544" s="373" t="s">
        <v>5</v>
      </c>
      <c r="H544" s="374"/>
      <c r="I544" s="375">
        <f>I560+I581</f>
        <v>46</v>
      </c>
      <c r="J544" s="376"/>
      <c r="K544" s="147"/>
      <c r="L544" s="173" t="s">
        <v>502</v>
      </c>
      <c r="M544" s="174">
        <f>L560+L581</f>
        <v>0</v>
      </c>
    </row>
    <row r="545" spans="1:13" ht="26.4" customHeight="1" x14ac:dyDescent="0.4">
      <c r="A545" s="371" t="s">
        <v>4</v>
      </c>
      <c r="B545" s="377" t="s">
        <v>87</v>
      </c>
      <c r="C545" s="378" t="s">
        <v>179</v>
      </c>
      <c r="D545" s="377" t="s">
        <v>88</v>
      </c>
      <c r="E545" s="372" t="s">
        <v>2</v>
      </c>
      <c r="F545" s="403"/>
      <c r="G545" s="427" t="s">
        <v>84</v>
      </c>
      <c r="H545" s="377" t="s">
        <v>85</v>
      </c>
      <c r="I545" s="378" t="s">
        <v>89</v>
      </c>
      <c r="J545" s="425" t="s">
        <v>3</v>
      </c>
      <c r="K545" s="147"/>
      <c r="L545" s="371" t="s">
        <v>939</v>
      </c>
      <c r="M545" s="372"/>
    </row>
    <row r="546" spans="1:13" x14ac:dyDescent="0.4">
      <c r="A546" s="371"/>
      <c r="B546" s="377"/>
      <c r="C546" s="378"/>
      <c r="D546" s="377"/>
      <c r="E546" s="372"/>
      <c r="F546" s="7"/>
      <c r="G546" s="428"/>
      <c r="H546" s="377"/>
      <c r="I546" s="378"/>
      <c r="J546" s="426"/>
      <c r="K546" s="147"/>
      <c r="L546" s="170" t="s">
        <v>0</v>
      </c>
      <c r="M546" s="171" t="s">
        <v>1</v>
      </c>
    </row>
    <row r="547" spans="1:13" ht="63.6" customHeight="1" x14ac:dyDescent="0.4">
      <c r="A547" s="371">
        <v>2.1</v>
      </c>
      <c r="B547" s="418" t="s">
        <v>512</v>
      </c>
      <c r="C547" s="141" t="s">
        <v>8</v>
      </c>
      <c r="D547" s="141" t="s">
        <v>723</v>
      </c>
      <c r="E547" s="372">
        <f>I560</f>
        <v>36</v>
      </c>
      <c r="F547" s="7"/>
      <c r="G547" s="145">
        <v>51</v>
      </c>
      <c r="H547" s="61" t="s">
        <v>761</v>
      </c>
      <c r="I547" s="141">
        <v>2</v>
      </c>
      <c r="J547" s="5">
        <f>I547*8%/46</f>
        <v>3.4782608695652175E-3</v>
      </c>
      <c r="K547" s="147" t="str">
        <f t="shared" si="35"/>
        <v/>
      </c>
      <c r="L547" s="37"/>
      <c r="M547" s="5">
        <f>L547*8%/46</f>
        <v>0</v>
      </c>
    </row>
    <row r="548" spans="1:13" x14ac:dyDescent="0.4">
      <c r="A548" s="371"/>
      <c r="B548" s="418"/>
      <c r="C548" s="347" t="s">
        <v>71</v>
      </c>
      <c r="D548" s="347" t="s">
        <v>220</v>
      </c>
      <c r="E548" s="372"/>
      <c r="F548" s="423"/>
      <c r="G548" s="145">
        <v>52</v>
      </c>
      <c r="H548" s="61" t="s">
        <v>445</v>
      </c>
      <c r="I548" s="141">
        <v>2</v>
      </c>
      <c r="J548" s="5">
        <f t="shared" ref="J548:J559" si="39">I548*8%/46</f>
        <v>3.4782608695652175E-3</v>
      </c>
      <c r="K548" s="147" t="str">
        <f t="shared" si="35"/>
        <v/>
      </c>
      <c r="L548" s="37"/>
      <c r="M548" s="5">
        <f t="shared" ref="M548:M559" si="40">L548*8%/46</f>
        <v>0</v>
      </c>
    </row>
    <row r="549" spans="1:13" x14ac:dyDescent="0.4">
      <c r="A549" s="371"/>
      <c r="B549" s="418"/>
      <c r="C549" s="347"/>
      <c r="D549" s="347"/>
      <c r="E549" s="372"/>
      <c r="F549" s="423"/>
      <c r="G549" s="145">
        <v>53</v>
      </c>
      <c r="H549" s="61" t="s">
        <v>423</v>
      </c>
      <c r="I549" s="141">
        <v>1</v>
      </c>
      <c r="J549" s="5">
        <f t="shared" si="39"/>
        <v>1.7391304347826088E-3</v>
      </c>
      <c r="K549" s="147" t="str">
        <f t="shared" si="35"/>
        <v/>
      </c>
      <c r="L549" s="37"/>
      <c r="M549" s="5">
        <f t="shared" si="40"/>
        <v>0</v>
      </c>
    </row>
    <row r="550" spans="1:13" ht="26.4" customHeight="1" x14ac:dyDescent="0.4">
      <c r="A550" s="371"/>
      <c r="B550" s="418"/>
      <c r="C550" s="347"/>
      <c r="D550" s="347"/>
      <c r="E550" s="372"/>
      <c r="F550" s="423"/>
      <c r="G550" s="145">
        <v>54</v>
      </c>
      <c r="H550" s="61" t="s">
        <v>424</v>
      </c>
      <c r="I550" s="141">
        <v>1</v>
      </c>
      <c r="J550" s="5">
        <f t="shared" si="39"/>
        <v>1.7391304347826088E-3</v>
      </c>
      <c r="K550" s="147" t="str">
        <f t="shared" si="35"/>
        <v/>
      </c>
      <c r="L550" s="37"/>
      <c r="M550" s="5">
        <f t="shared" si="40"/>
        <v>0</v>
      </c>
    </row>
    <row r="551" spans="1:13" ht="15.6" customHeight="1" x14ac:dyDescent="0.4">
      <c r="A551" s="371"/>
      <c r="B551" s="418"/>
      <c r="C551" s="347"/>
      <c r="D551" s="347"/>
      <c r="E551" s="372"/>
      <c r="F551" s="423"/>
      <c r="G551" s="145">
        <v>55</v>
      </c>
      <c r="H551" s="61" t="s">
        <v>229</v>
      </c>
      <c r="I551" s="141">
        <v>2</v>
      </c>
      <c r="J551" s="5">
        <f t="shared" si="39"/>
        <v>3.4782608695652175E-3</v>
      </c>
      <c r="K551" s="147" t="str">
        <f t="shared" si="35"/>
        <v/>
      </c>
      <c r="L551" s="37"/>
      <c r="M551" s="5">
        <f t="shared" si="40"/>
        <v>0</v>
      </c>
    </row>
    <row r="552" spans="1:13" ht="63" x14ac:dyDescent="0.4">
      <c r="A552" s="371"/>
      <c r="B552" s="418"/>
      <c r="C552" s="347" t="s">
        <v>79</v>
      </c>
      <c r="D552" s="347" t="s">
        <v>606</v>
      </c>
      <c r="E552" s="372"/>
      <c r="F552" s="423"/>
      <c r="G552" s="145">
        <v>56</v>
      </c>
      <c r="H552" s="61" t="s">
        <v>961</v>
      </c>
      <c r="I552" s="141">
        <v>3</v>
      </c>
      <c r="J552" s="5">
        <f t="shared" si="39"/>
        <v>5.2173913043478256E-3</v>
      </c>
      <c r="K552" s="147" t="str">
        <f t="shared" si="35"/>
        <v/>
      </c>
      <c r="L552" s="37"/>
      <c r="M552" s="5">
        <f t="shared" si="40"/>
        <v>0</v>
      </c>
    </row>
    <row r="553" spans="1:13" ht="25.2" x14ac:dyDescent="0.4">
      <c r="A553" s="371"/>
      <c r="B553" s="418"/>
      <c r="C553" s="347"/>
      <c r="D553" s="347"/>
      <c r="E553" s="372"/>
      <c r="F553" s="423"/>
      <c r="G553" s="145">
        <v>57</v>
      </c>
      <c r="H553" s="61" t="s">
        <v>425</v>
      </c>
      <c r="I553" s="141">
        <v>1</v>
      </c>
      <c r="J553" s="5">
        <f t="shared" si="39"/>
        <v>1.7391304347826088E-3</v>
      </c>
      <c r="K553" s="147" t="str">
        <f t="shared" si="35"/>
        <v/>
      </c>
      <c r="L553" s="37"/>
      <c r="M553" s="5">
        <f t="shared" si="40"/>
        <v>0</v>
      </c>
    </row>
    <row r="554" spans="1:13" ht="25.2" x14ac:dyDescent="0.4">
      <c r="A554" s="371"/>
      <c r="B554" s="418"/>
      <c r="C554" s="347" t="s">
        <v>100</v>
      </c>
      <c r="D554" s="347" t="s">
        <v>513</v>
      </c>
      <c r="E554" s="372"/>
      <c r="F554" s="423"/>
      <c r="G554" s="145">
        <v>58</v>
      </c>
      <c r="H554" s="61" t="s">
        <v>333</v>
      </c>
      <c r="I554" s="141">
        <v>4</v>
      </c>
      <c r="J554" s="5">
        <f t="shared" si="39"/>
        <v>6.956521739130435E-3</v>
      </c>
      <c r="K554" s="147" t="str">
        <f t="shared" si="35"/>
        <v/>
      </c>
      <c r="L554" s="37"/>
      <c r="M554" s="5">
        <f t="shared" si="40"/>
        <v>0</v>
      </c>
    </row>
    <row r="555" spans="1:13" ht="25.2" x14ac:dyDescent="0.4">
      <c r="A555" s="371"/>
      <c r="B555" s="418"/>
      <c r="C555" s="347"/>
      <c r="D555" s="347"/>
      <c r="E555" s="372"/>
      <c r="F555" s="423"/>
      <c r="G555" s="145">
        <v>59</v>
      </c>
      <c r="H555" s="61" t="s">
        <v>332</v>
      </c>
      <c r="I555" s="141">
        <v>4</v>
      </c>
      <c r="J555" s="5">
        <f t="shared" si="39"/>
        <v>6.956521739130435E-3</v>
      </c>
      <c r="K555" s="147" t="str">
        <f t="shared" si="35"/>
        <v/>
      </c>
      <c r="L555" s="37"/>
      <c r="M555" s="5">
        <f t="shared" si="40"/>
        <v>0</v>
      </c>
    </row>
    <row r="556" spans="1:13" ht="21.6" customHeight="1" x14ac:dyDescent="0.4">
      <c r="A556" s="371"/>
      <c r="B556" s="418"/>
      <c r="C556" s="347" t="s">
        <v>101</v>
      </c>
      <c r="D556" s="347" t="s">
        <v>514</v>
      </c>
      <c r="E556" s="372"/>
      <c r="F556" s="423"/>
      <c r="G556" s="145">
        <v>60</v>
      </c>
      <c r="H556" s="61" t="s">
        <v>446</v>
      </c>
      <c r="I556" s="141">
        <v>4</v>
      </c>
      <c r="J556" s="5">
        <f t="shared" si="39"/>
        <v>6.956521739130435E-3</v>
      </c>
      <c r="K556" s="147" t="str">
        <f t="shared" si="35"/>
        <v/>
      </c>
      <c r="L556" s="37"/>
      <c r="M556" s="5">
        <f t="shared" si="40"/>
        <v>0</v>
      </c>
    </row>
    <row r="557" spans="1:13" ht="17.399999999999999" customHeight="1" x14ac:dyDescent="0.4">
      <c r="A557" s="371"/>
      <c r="B557" s="418"/>
      <c r="C557" s="347"/>
      <c r="D557" s="347"/>
      <c r="E557" s="372"/>
      <c r="F557" s="423"/>
      <c r="G557" s="145">
        <v>61</v>
      </c>
      <c r="H557" s="61" t="s">
        <v>447</v>
      </c>
      <c r="I557" s="141">
        <v>4</v>
      </c>
      <c r="J557" s="5">
        <f t="shared" si="39"/>
        <v>6.956521739130435E-3</v>
      </c>
      <c r="K557" s="147" t="str">
        <f t="shared" si="35"/>
        <v/>
      </c>
      <c r="L557" s="37"/>
      <c r="M557" s="5">
        <f t="shared" si="40"/>
        <v>0</v>
      </c>
    </row>
    <row r="558" spans="1:13" ht="25.2" customHeight="1" x14ac:dyDescent="0.4">
      <c r="A558" s="371"/>
      <c r="B558" s="418"/>
      <c r="C558" s="347" t="s">
        <v>242</v>
      </c>
      <c r="D558" s="347" t="s">
        <v>221</v>
      </c>
      <c r="E558" s="372"/>
      <c r="F558" s="423"/>
      <c r="G558" s="145">
        <v>62</v>
      </c>
      <c r="H558" s="61" t="s">
        <v>758</v>
      </c>
      <c r="I558" s="141">
        <v>4</v>
      </c>
      <c r="J558" s="5">
        <f t="shared" si="39"/>
        <v>6.956521739130435E-3</v>
      </c>
      <c r="K558" s="147" t="str">
        <f t="shared" si="35"/>
        <v/>
      </c>
      <c r="L558" s="37"/>
      <c r="M558" s="5">
        <f t="shared" si="40"/>
        <v>0</v>
      </c>
    </row>
    <row r="559" spans="1:13" ht="25.2" x14ac:dyDescent="0.4">
      <c r="A559" s="371"/>
      <c r="B559" s="418"/>
      <c r="C559" s="347"/>
      <c r="D559" s="347"/>
      <c r="E559" s="372"/>
      <c r="F559" s="423"/>
      <c r="G559" s="145">
        <v>63</v>
      </c>
      <c r="H559" s="61" t="s">
        <v>759</v>
      </c>
      <c r="I559" s="141">
        <v>4</v>
      </c>
      <c r="J559" s="5">
        <f t="shared" si="39"/>
        <v>6.956521739130435E-3</v>
      </c>
      <c r="K559" s="147" t="str">
        <f t="shared" si="35"/>
        <v/>
      </c>
      <c r="L559" s="37"/>
      <c r="M559" s="5">
        <f t="shared" si="40"/>
        <v>0</v>
      </c>
    </row>
    <row r="560" spans="1:13" ht="16.2" customHeight="1" thickBot="1" x14ac:dyDescent="0.45">
      <c r="A560" s="431"/>
      <c r="B560" s="419"/>
      <c r="C560" s="348"/>
      <c r="D560" s="348"/>
      <c r="E560" s="420"/>
      <c r="F560" s="11"/>
      <c r="G560" s="349" t="s">
        <v>4</v>
      </c>
      <c r="H560" s="350"/>
      <c r="I560" s="175">
        <f>SUM(I547:I559)</f>
        <v>36</v>
      </c>
      <c r="J560" s="13">
        <f>SUM(J547:J559)</f>
        <v>6.2608695652173918E-2</v>
      </c>
      <c r="K560" s="147" t="str">
        <f t="shared" si="35"/>
        <v/>
      </c>
      <c r="L560" s="14">
        <f>SUM(L547:L559)</f>
        <v>0</v>
      </c>
      <c r="M560" s="13">
        <f>SUM(M547:M559)</f>
        <v>0</v>
      </c>
    </row>
    <row r="561" spans="1:13" ht="6" customHeight="1" thickBot="1" x14ac:dyDescent="0.45">
      <c r="A561" s="79"/>
      <c r="B561" s="35"/>
      <c r="C561" s="79"/>
      <c r="D561" s="23"/>
      <c r="E561" s="79"/>
      <c r="F561" s="39"/>
      <c r="G561" s="126"/>
      <c r="H561" s="58"/>
      <c r="I561" s="79"/>
      <c r="J561" s="79"/>
      <c r="K561" s="41"/>
      <c r="L561" s="79"/>
      <c r="M561" s="79"/>
    </row>
    <row r="562" spans="1:13" x14ac:dyDescent="0.4">
      <c r="A562" s="400" t="s">
        <v>940</v>
      </c>
      <c r="B562" s="401"/>
      <c r="C562" s="401"/>
      <c r="D562" s="401"/>
      <c r="E562" s="401"/>
      <c r="F562" s="401"/>
      <c r="G562" s="401"/>
      <c r="H562" s="401"/>
      <c r="I562" s="401"/>
      <c r="J562" s="402"/>
      <c r="K562" s="147"/>
      <c r="L562" s="26" t="s">
        <v>70</v>
      </c>
      <c r="M562" s="27" t="s">
        <v>78</v>
      </c>
    </row>
    <row r="563" spans="1:13" x14ac:dyDescent="0.4">
      <c r="A563" s="142">
        <f>G547</f>
        <v>51</v>
      </c>
      <c r="B563" s="386"/>
      <c r="C563" s="387"/>
      <c r="D563" s="387"/>
      <c r="E563" s="387"/>
      <c r="F563" s="387"/>
      <c r="G563" s="387"/>
      <c r="H563" s="387"/>
      <c r="I563" s="387"/>
      <c r="J563" s="388"/>
      <c r="K563" s="41"/>
      <c r="L563" s="29"/>
      <c r="M563" s="30"/>
    </row>
    <row r="564" spans="1:13" x14ac:dyDescent="0.4">
      <c r="A564" s="142">
        <f t="shared" ref="A564:A575" si="41">G548</f>
        <v>52</v>
      </c>
      <c r="B564" s="386"/>
      <c r="C564" s="387"/>
      <c r="D564" s="387"/>
      <c r="E564" s="387"/>
      <c r="F564" s="387"/>
      <c r="G564" s="387"/>
      <c r="H564" s="387"/>
      <c r="I564" s="387"/>
      <c r="J564" s="388"/>
      <c r="K564" s="41"/>
      <c r="L564" s="29"/>
      <c r="M564" s="30"/>
    </row>
    <row r="565" spans="1:13" x14ac:dyDescent="0.4">
      <c r="A565" s="142">
        <f t="shared" si="41"/>
        <v>53</v>
      </c>
      <c r="B565" s="386"/>
      <c r="C565" s="387"/>
      <c r="D565" s="387"/>
      <c r="E565" s="387"/>
      <c r="F565" s="387"/>
      <c r="G565" s="387"/>
      <c r="H565" s="387"/>
      <c r="I565" s="387"/>
      <c r="J565" s="388"/>
      <c r="K565" s="41"/>
      <c r="L565" s="29"/>
      <c r="M565" s="30"/>
    </row>
    <row r="566" spans="1:13" x14ac:dyDescent="0.4">
      <c r="A566" s="142">
        <f t="shared" si="41"/>
        <v>54</v>
      </c>
      <c r="B566" s="386"/>
      <c r="C566" s="387"/>
      <c r="D566" s="387"/>
      <c r="E566" s="387"/>
      <c r="F566" s="387"/>
      <c r="G566" s="387"/>
      <c r="H566" s="387"/>
      <c r="I566" s="387"/>
      <c r="J566" s="388"/>
      <c r="K566" s="41"/>
      <c r="L566" s="29"/>
      <c r="M566" s="30"/>
    </row>
    <row r="567" spans="1:13" x14ac:dyDescent="0.4">
      <c r="A567" s="142">
        <f t="shared" si="41"/>
        <v>55</v>
      </c>
      <c r="B567" s="386"/>
      <c r="C567" s="387"/>
      <c r="D567" s="387"/>
      <c r="E567" s="387"/>
      <c r="F567" s="387"/>
      <c r="G567" s="387"/>
      <c r="H567" s="387"/>
      <c r="I567" s="387"/>
      <c r="J567" s="388"/>
      <c r="K567" s="41"/>
      <c r="L567" s="29"/>
      <c r="M567" s="30"/>
    </row>
    <row r="568" spans="1:13" x14ac:dyDescent="0.4">
      <c r="A568" s="142">
        <f t="shared" si="41"/>
        <v>56</v>
      </c>
      <c r="B568" s="386"/>
      <c r="C568" s="387"/>
      <c r="D568" s="387"/>
      <c r="E568" s="387"/>
      <c r="F568" s="387"/>
      <c r="G568" s="387"/>
      <c r="H568" s="387"/>
      <c r="I568" s="387"/>
      <c r="J568" s="388"/>
      <c r="K568" s="41"/>
      <c r="L568" s="29"/>
      <c r="M568" s="30"/>
    </row>
    <row r="569" spans="1:13" x14ac:dyDescent="0.4">
      <c r="A569" s="142">
        <f t="shared" si="41"/>
        <v>57</v>
      </c>
      <c r="B569" s="386"/>
      <c r="C569" s="387"/>
      <c r="D569" s="387"/>
      <c r="E569" s="387"/>
      <c r="F569" s="387"/>
      <c r="G569" s="387"/>
      <c r="H569" s="387"/>
      <c r="I569" s="387"/>
      <c r="J569" s="388"/>
      <c r="K569" s="41"/>
      <c r="L569" s="29"/>
      <c r="M569" s="30"/>
    </row>
    <row r="570" spans="1:13" x14ac:dyDescent="0.4">
      <c r="A570" s="142">
        <f t="shared" si="41"/>
        <v>58</v>
      </c>
      <c r="B570" s="386"/>
      <c r="C570" s="387"/>
      <c r="D570" s="387"/>
      <c r="E570" s="387"/>
      <c r="F570" s="387"/>
      <c r="G570" s="387"/>
      <c r="H570" s="387"/>
      <c r="I570" s="387"/>
      <c r="J570" s="388"/>
      <c r="K570" s="41"/>
      <c r="L570" s="29"/>
      <c r="M570" s="30"/>
    </row>
    <row r="571" spans="1:13" x14ac:dyDescent="0.4">
      <c r="A571" s="142">
        <f t="shared" si="41"/>
        <v>59</v>
      </c>
      <c r="B571" s="386"/>
      <c r="C571" s="387"/>
      <c r="D571" s="387"/>
      <c r="E571" s="387"/>
      <c r="F571" s="387"/>
      <c r="G571" s="387"/>
      <c r="H571" s="387"/>
      <c r="I571" s="387"/>
      <c r="J571" s="388"/>
      <c r="K571" s="41"/>
      <c r="L571" s="29"/>
      <c r="M571" s="30"/>
    </row>
    <row r="572" spans="1:13" x14ac:dyDescent="0.4">
      <c r="A572" s="142">
        <f t="shared" si="41"/>
        <v>60</v>
      </c>
      <c r="B572" s="386"/>
      <c r="C572" s="387"/>
      <c r="D572" s="387"/>
      <c r="E572" s="387"/>
      <c r="F572" s="387"/>
      <c r="G572" s="387"/>
      <c r="H572" s="387"/>
      <c r="I572" s="387"/>
      <c r="J572" s="388"/>
      <c r="K572" s="41"/>
      <c r="L572" s="29"/>
      <c r="M572" s="30"/>
    </row>
    <row r="573" spans="1:13" x14ac:dyDescent="0.4">
      <c r="A573" s="142">
        <f t="shared" si="41"/>
        <v>61</v>
      </c>
      <c r="B573" s="386"/>
      <c r="C573" s="387"/>
      <c r="D573" s="387"/>
      <c r="E573" s="387"/>
      <c r="F573" s="387"/>
      <c r="G573" s="387"/>
      <c r="H573" s="387"/>
      <c r="I573" s="387"/>
      <c r="J573" s="388"/>
      <c r="K573" s="41"/>
      <c r="L573" s="29"/>
      <c r="M573" s="30"/>
    </row>
    <row r="574" spans="1:13" x14ac:dyDescent="0.4">
      <c r="A574" s="142">
        <f t="shared" si="41"/>
        <v>62</v>
      </c>
      <c r="B574" s="386"/>
      <c r="C574" s="387"/>
      <c r="D574" s="387"/>
      <c r="E574" s="387"/>
      <c r="F574" s="387"/>
      <c r="G574" s="387"/>
      <c r="H574" s="387"/>
      <c r="I574" s="387"/>
      <c r="J574" s="388"/>
      <c r="K574" s="41"/>
      <c r="L574" s="29"/>
      <c r="M574" s="30"/>
    </row>
    <row r="575" spans="1:13" ht="13.2" thickBot="1" x14ac:dyDescent="0.45">
      <c r="A575" s="143">
        <f t="shared" si="41"/>
        <v>63</v>
      </c>
      <c r="B575" s="389"/>
      <c r="C575" s="390"/>
      <c r="D575" s="390"/>
      <c r="E575" s="390"/>
      <c r="F575" s="390"/>
      <c r="G575" s="390"/>
      <c r="H575" s="390"/>
      <c r="I575" s="390"/>
      <c r="J575" s="391"/>
      <c r="K575" s="41"/>
      <c r="L575" s="38"/>
      <c r="M575" s="56"/>
    </row>
    <row r="576" spans="1:13" ht="6" customHeight="1" thickBot="1" x14ac:dyDescent="0.45">
      <c r="A576" s="79"/>
      <c r="B576" s="35"/>
      <c r="C576" s="79"/>
      <c r="D576" s="23"/>
      <c r="E576" s="79"/>
      <c r="F576" s="41"/>
      <c r="G576" s="126"/>
      <c r="H576" s="58"/>
      <c r="I576" s="79"/>
      <c r="J576" s="79"/>
      <c r="K576" s="41"/>
      <c r="L576" s="79"/>
      <c r="M576" s="79"/>
    </row>
    <row r="577" spans="1:13" ht="37.950000000000003" customHeight="1" x14ac:dyDescent="0.4">
      <c r="A577" s="414">
        <v>2.2000000000000002</v>
      </c>
      <c r="B577" s="429" t="s">
        <v>516</v>
      </c>
      <c r="C577" s="363" t="s">
        <v>10</v>
      </c>
      <c r="D577" s="363" t="s">
        <v>1053</v>
      </c>
      <c r="E577" s="430">
        <f>I581</f>
        <v>10</v>
      </c>
      <c r="F577" s="423"/>
      <c r="G577" s="144">
        <v>64</v>
      </c>
      <c r="H577" s="4" t="s">
        <v>760</v>
      </c>
      <c r="I577" s="151">
        <v>3</v>
      </c>
      <c r="J577" s="69">
        <f>I577*8%/46</f>
        <v>5.2173913043478256E-3</v>
      </c>
      <c r="K577" s="147" t="str">
        <f t="shared" ref="K577:K640" si="42">IF(AND(L577&gt;=0,L577&lt;=I577),"",IF(AND(L577&gt;I577),"*"))</f>
        <v/>
      </c>
      <c r="L577" s="80"/>
      <c r="M577" s="69">
        <f>L577*8%/46</f>
        <v>0</v>
      </c>
    </row>
    <row r="578" spans="1:13" ht="25.2" x14ac:dyDescent="0.4">
      <c r="A578" s="392"/>
      <c r="B578" s="418"/>
      <c r="C578" s="347"/>
      <c r="D578" s="347"/>
      <c r="E578" s="372"/>
      <c r="F578" s="423"/>
      <c r="G578" s="145">
        <v>65</v>
      </c>
      <c r="H578" s="61" t="s">
        <v>340</v>
      </c>
      <c r="I578" s="141">
        <v>2</v>
      </c>
      <c r="J578" s="5">
        <f>I578*8%/46</f>
        <v>3.4782608695652175E-3</v>
      </c>
      <c r="K578" s="147" t="str">
        <f t="shared" si="42"/>
        <v/>
      </c>
      <c r="L578" s="37"/>
      <c r="M578" s="5">
        <f>L578*8%/46</f>
        <v>0</v>
      </c>
    </row>
    <row r="579" spans="1:13" ht="64.2" customHeight="1" x14ac:dyDescent="0.4">
      <c r="A579" s="392"/>
      <c r="B579" s="418"/>
      <c r="C579" s="347" t="s">
        <v>9</v>
      </c>
      <c r="D579" s="347" t="s">
        <v>448</v>
      </c>
      <c r="E579" s="372"/>
      <c r="F579" s="423"/>
      <c r="G579" s="145">
        <v>66</v>
      </c>
      <c r="H579" s="61" t="s">
        <v>962</v>
      </c>
      <c r="I579" s="141">
        <v>3</v>
      </c>
      <c r="J579" s="5">
        <f t="shared" ref="J579:J580" si="43">I579*8%/46</f>
        <v>5.2173913043478256E-3</v>
      </c>
      <c r="K579" s="147" t="str">
        <f t="shared" si="42"/>
        <v/>
      </c>
      <c r="L579" s="37"/>
      <c r="M579" s="5">
        <f t="shared" ref="M579:M580" si="44">L579*8%/46</f>
        <v>0</v>
      </c>
    </row>
    <row r="580" spans="1:13" ht="25.2" x14ac:dyDescent="0.4">
      <c r="A580" s="392"/>
      <c r="B580" s="418"/>
      <c r="C580" s="347"/>
      <c r="D580" s="347"/>
      <c r="E580" s="372"/>
      <c r="F580" s="423"/>
      <c r="G580" s="145">
        <v>67</v>
      </c>
      <c r="H580" s="61" t="s">
        <v>492</v>
      </c>
      <c r="I580" s="141">
        <v>2</v>
      </c>
      <c r="J580" s="5">
        <f t="shared" si="43"/>
        <v>3.4782608695652175E-3</v>
      </c>
      <c r="K580" s="147" t="str">
        <f t="shared" si="42"/>
        <v/>
      </c>
      <c r="L580" s="37"/>
      <c r="M580" s="5">
        <f t="shared" si="44"/>
        <v>0</v>
      </c>
    </row>
    <row r="581" spans="1:13" ht="16.2" customHeight="1" thickBot="1" x14ac:dyDescent="0.45">
      <c r="A581" s="393"/>
      <c r="B581" s="419"/>
      <c r="C581" s="348"/>
      <c r="D581" s="348"/>
      <c r="E581" s="420"/>
      <c r="F581" s="11"/>
      <c r="G581" s="349" t="s">
        <v>4</v>
      </c>
      <c r="H581" s="350"/>
      <c r="I581" s="175">
        <f>SUM(I577:I580)</f>
        <v>10</v>
      </c>
      <c r="J581" s="13">
        <f>SUM(J577:J580)</f>
        <v>1.7391304347826087E-2</v>
      </c>
      <c r="K581" s="147" t="str">
        <f t="shared" si="42"/>
        <v/>
      </c>
      <c r="L581" s="14">
        <f>SUM(L577:L580)</f>
        <v>0</v>
      </c>
      <c r="M581" s="13">
        <f>SUM(M577:M580)</f>
        <v>0</v>
      </c>
    </row>
    <row r="582" spans="1:13" ht="6" customHeight="1" thickBot="1" x14ac:dyDescent="0.45">
      <c r="A582" s="41"/>
      <c r="B582" s="36"/>
      <c r="C582" s="161"/>
      <c r="D582" s="88"/>
      <c r="E582" s="41"/>
      <c r="G582" s="75"/>
      <c r="H582" s="75"/>
      <c r="I582" s="82"/>
      <c r="J582" s="83"/>
      <c r="K582" s="41"/>
      <c r="L582" s="86"/>
      <c r="M582" s="87"/>
    </row>
    <row r="583" spans="1:13" ht="13.95" customHeight="1" x14ac:dyDescent="0.4">
      <c r="A583" s="351" t="s">
        <v>940</v>
      </c>
      <c r="B583" s="352"/>
      <c r="C583" s="352"/>
      <c r="D583" s="352"/>
      <c r="E583" s="352"/>
      <c r="F583" s="352"/>
      <c r="G583" s="352"/>
      <c r="H583" s="352"/>
      <c r="I583" s="352"/>
      <c r="J583" s="353"/>
      <c r="K583" s="147"/>
      <c r="L583" s="26" t="s">
        <v>70</v>
      </c>
      <c r="M583" s="27" t="s">
        <v>78</v>
      </c>
    </row>
    <row r="584" spans="1:13" x14ac:dyDescent="0.4">
      <c r="A584" s="145">
        <f>G577</f>
        <v>64</v>
      </c>
      <c r="B584" s="345"/>
      <c r="C584" s="345"/>
      <c r="D584" s="345"/>
      <c r="E584" s="345"/>
      <c r="F584" s="345"/>
      <c r="G584" s="345"/>
      <c r="H584" s="345"/>
      <c r="I584" s="345"/>
      <c r="J584" s="346"/>
      <c r="K584" s="41"/>
      <c r="L584" s="29"/>
      <c r="M584" s="30"/>
    </row>
    <row r="585" spans="1:13" x14ac:dyDescent="0.4">
      <c r="A585" s="145">
        <f t="shared" ref="A585:A587" si="45">G578</f>
        <v>65</v>
      </c>
      <c r="B585" s="345"/>
      <c r="C585" s="345"/>
      <c r="D585" s="345"/>
      <c r="E585" s="345"/>
      <c r="F585" s="345"/>
      <c r="G585" s="345"/>
      <c r="H585" s="345"/>
      <c r="I585" s="345"/>
      <c r="J585" s="346"/>
      <c r="K585" s="41"/>
      <c r="L585" s="29"/>
      <c r="M585" s="30"/>
    </row>
    <row r="586" spans="1:13" x14ac:dyDescent="0.4">
      <c r="A586" s="145">
        <f t="shared" si="45"/>
        <v>66</v>
      </c>
      <c r="B586" s="345"/>
      <c r="C586" s="345"/>
      <c r="D586" s="345"/>
      <c r="E586" s="345"/>
      <c r="F586" s="345"/>
      <c r="G586" s="345"/>
      <c r="H586" s="345"/>
      <c r="I586" s="345"/>
      <c r="J586" s="346"/>
      <c r="K586" s="41"/>
      <c r="L586" s="29"/>
      <c r="M586" s="30"/>
    </row>
    <row r="587" spans="1:13" ht="13.2" thickBot="1" x14ac:dyDescent="0.45">
      <c r="A587" s="146">
        <f t="shared" si="45"/>
        <v>67</v>
      </c>
      <c r="B587" s="354"/>
      <c r="C587" s="354"/>
      <c r="D587" s="354"/>
      <c r="E587" s="354"/>
      <c r="F587" s="354"/>
      <c r="G587" s="354"/>
      <c r="H587" s="354"/>
      <c r="I587" s="354"/>
      <c r="J587" s="355"/>
      <c r="K587" s="41"/>
      <c r="L587" s="31"/>
      <c r="M587" s="32"/>
    </row>
    <row r="588" spans="1:13" ht="6" customHeight="1" thickBot="1" x14ac:dyDescent="0.45">
      <c r="K588" s="41"/>
    </row>
    <row r="589" spans="1:13" ht="27.6" customHeight="1" x14ac:dyDescent="0.4">
      <c r="A589" s="351" t="s">
        <v>517</v>
      </c>
      <c r="B589" s="352"/>
      <c r="C589" s="352"/>
      <c r="D589" s="352"/>
      <c r="E589" s="353"/>
      <c r="F589" s="403"/>
      <c r="G589" s="373" t="s">
        <v>11</v>
      </c>
      <c r="H589" s="374"/>
      <c r="I589" s="375">
        <f>I606+I629+I646</f>
        <v>48</v>
      </c>
      <c r="J589" s="376"/>
      <c r="K589" s="147"/>
      <c r="L589" s="173" t="s">
        <v>502</v>
      </c>
      <c r="M589" s="174">
        <f>L606+L629+L646</f>
        <v>0</v>
      </c>
    </row>
    <row r="590" spans="1:13" ht="24" customHeight="1" x14ac:dyDescent="0.4">
      <c r="A590" s="371" t="s">
        <v>360</v>
      </c>
      <c r="B590" s="377" t="s">
        <v>87</v>
      </c>
      <c r="C590" s="378" t="s">
        <v>179</v>
      </c>
      <c r="D590" s="377" t="s">
        <v>120</v>
      </c>
      <c r="E590" s="372" t="s">
        <v>2</v>
      </c>
      <c r="F590" s="403"/>
      <c r="G590" s="427" t="s">
        <v>84</v>
      </c>
      <c r="H590" s="377" t="s">
        <v>85</v>
      </c>
      <c r="I590" s="378" t="s">
        <v>89</v>
      </c>
      <c r="J590" s="425" t="s">
        <v>3</v>
      </c>
      <c r="K590" s="147"/>
      <c r="L590" s="406" t="s">
        <v>939</v>
      </c>
      <c r="M590" s="407"/>
    </row>
    <row r="591" spans="1:13" x14ac:dyDescent="0.4">
      <c r="A591" s="371"/>
      <c r="B591" s="377"/>
      <c r="C591" s="378"/>
      <c r="D591" s="377"/>
      <c r="E591" s="372"/>
      <c r="F591" s="7"/>
      <c r="G591" s="428"/>
      <c r="H591" s="377"/>
      <c r="I591" s="378"/>
      <c r="J591" s="426"/>
      <c r="K591" s="147"/>
      <c r="L591" s="170" t="s">
        <v>0</v>
      </c>
      <c r="M591" s="171" t="s">
        <v>1</v>
      </c>
    </row>
    <row r="592" spans="1:13" ht="63" x14ac:dyDescent="0.4">
      <c r="A592" s="358">
        <v>3.1</v>
      </c>
      <c r="B592" s="361" t="s">
        <v>518</v>
      </c>
      <c r="C592" s="384" t="s">
        <v>12</v>
      </c>
      <c r="D592" s="347" t="s">
        <v>488</v>
      </c>
      <c r="E592" s="365">
        <f>I606</f>
        <v>22</v>
      </c>
      <c r="F592" s="396"/>
      <c r="G592" s="145">
        <v>68</v>
      </c>
      <c r="H592" s="61" t="s">
        <v>707</v>
      </c>
      <c r="I592" s="62">
        <v>2</v>
      </c>
      <c r="J592" s="1">
        <f>I592*7%/48</f>
        <v>2.9166666666666668E-3</v>
      </c>
      <c r="K592" s="147" t="str">
        <f t="shared" si="42"/>
        <v/>
      </c>
      <c r="L592" s="33"/>
      <c r="M592" s="1">
        <f>L592*7%/48</f>
        <v>0</v>
      </c>
    </row>
    <row r="593" spans="1:13" ht="15.6" customHeight="1" x14ac:dyDescent="0.4">
      <c r="A593" s="358"/>
      <c r="B593" s="361"/>
      <c r="C593" s="384"/>
      <c r="D593" s="347"/>
      <c r="E593" s="365"/>
      <c r="F593" s="396"/>
      <c r="G593" s="145">
        <v>69</v>
      </c>
      <c r="H593" s="61" t="s">
        <v>520</v>
      </c>
      <c r="I593" s="62">
        <v>1</v>
      </c>
      <c r="J593" s="1">
        <f t="shared" ref="J593:J605" si="46">I593*7%/48</f>
        <v>1.4583333333333334E-3</v>
      </c>
      <c r="K593" s="147" t="str">
        <f t="shared" si="42"/>
        <v/>
      </c>
      <c r="L593" s="33"/>
      <c r="M593" s="1">
        <f t="shared" ref="M593:M605" si="47">L593*7%/48</f>
        <v>0</v>
      </c>
    </row>
    <row r="594" spans="1:13" ht="15.6" customHeight="1" x14ac:dyDescent="0.4">
      <c r="A594" s="358"/>
      <c r="B594" s="361"/>
      <c r="C594" s="384"/>
      <c r="D594" s="347"/>
      <c r="E594" s="365"/>
      <c r="F594" s="396"/>
      <c r="G594" s="145">
        <v>70</v>
      </c>
      <c r="H594" s="61" t="s">
        <v>522</v>
      </c>
      <c r="I594" s="62">
        <v>1</v>
      </c>
      <c r="J594" s="1">
        <f t="shared" si="46"/>
        <v>1.4583333333333334E-3</v>
      </c>
      <c r="K594" s="147" t="str">
        <f t="shared" si="42"/>
        <v/>
      </c>
      <c r="L594" s="33"/>
      <c r="M594" s="1">
        <f t="shared" si="47"/>
        <v>0</v>
      </c>
    </row>
    <row r="595" spans="1:13" ht="50.4" x14ac:dyDescent="0.4">
      <c r="A595" s="358"/>
      <c r="B595" s="361"/>
      <c r="C595" s="384"/>
      <c r="D595" s="347"/>
      <c r="E595" s="365"/>
      <c r="F595" s="396"/>
      <c r="G595" s="145">
        <v>71</v>
      </c>
      <c r="H595" s="61" t="s">
        <v>1004</v>
      </c>
      <c r="I595" s="62">
        <v>2</v>
      </c>
      <c r="J595" s="1">
        <f t="shared" si="46"/>
        <v>2.9166666666666668E-3</v>
      </c>
      <c r="K595" s="147" t="str">
        <f t="shared" si="42"/>
        <v/>
      </c>
      <c r="L595" s="33"/>
      <c r="M595" s="1">
        <f t="shared" si="47"/>
        <v>0</v>
      </c>
    </row>
    <row r="596" spans="1:13" ht="25.2" x14ac:dyDescent="0.4">
      <c r="A596" s="358"/>
      <c r="B596" s="361"/>
      <c r="C596" s="384"/>
      <c r="D596" s="347"/>
      <c r="E596" s="365"/>
      <c r="F596" s="396"/>
      <c r="G596" s="145">
        <v>72</v>
      </c>
      <c r="H596" s="61" t="s">
        <v>708</v>
      </c>
      <c r="I596" s="62">
        <v>2</v>
      </c>
      <c r="J596" s="1">
        <f t="shared" si="46"/>
        <v>2.9166666666666668E-3</v>
      </c>
      <c r="K596" s="147" t="str">
        <f t="shared" si="42"/>
        <v/>
      </c>
      <c r="L596" s="33"/>
      <c r="M596" s="1">
        <f t="shared" si="47"/>
        <v>0</v>
      </c>
    </row>
    <row r="597" spans="1:13" ht="25.2" x14ac:dyDescent="0.4">
      <c r="A597" s="358"/>
      <c r="B597" s="361"/>
      <c r="C597" s="384" t="s">
        <v>65</v>
      </c>
      <c r="D597" s="347" t="s">
        <v>523</v>
      </c>
      <c r="E597" s="365"/>
      <c r="F597" s="410"/>
      <c r="G597" s="145">
        <v>73</v>
      </c>
      <c r="H597" s="61" t="s">
        <v>473</v>
      </c>
      <c r="I597" s="62">
        <v>2</v>
      </c>
      <c r="J597" s="1">
        <f t="shared" si="46"/>
        <v>2.9166666666666668E-3</v>
      </c>
      <c r="K597" s="147" t="str">
        <f t="shared" si="42"/>
        <v/>
      </c>
      <c r="L597" s="33"/>
      <c r="M597" s="1">
        <f t="shared" si="47"/>
        <v>0</v>
      </c>
    </row>
    <row r="598" spans="1:13" ht="50.4" x14ac:dyDescent="0.4">
      <c r="A598" s="358"/>
      <c r="B598" s="361"/>
      <c r="C598" s="384"/>
      <c r="D598" s="347"/>
      <c r="E598" s="365"/>
      <c r="F598" s="410"/>
      <c r="G598" s="145">
        <v>74</v>
      </c>
      <c r="H598" s="61" t="s">
        <v>616</v>
      </c>
      <c r="I598" s="62">
        <v>2</v>
      </c>
      <c r="J598" s="1">
        <f t="shared" si="46"/>
        <v>2.9166666666666668E-3</v>
      </c>
      <c r="K598" s="147" t="str">
        <f t="shared" si="42"/>
        <v/>
      </c>
      <c r="L598" s="33"/>
      <c r="M598" s="1">
        <f t="shared" si="47"/>
        <v>0</v>
      </c>
    </row>
    <row r="599" spans="1:13" ht="25.2" x14ac:dyDescent="0.4">
      <c r="A599" s="358"/>
      <c r="B599" s="361"/>
      <c r="C599" s="384" t="s">
        <v>72</v>
      </c>
      <c r="D599" s="347" t="s">
        <v>531</v>
      </c>
      <c r="E599" s="365"/>
      <c r="F599" s="396"/>
      <c r="G599" s="145">
        <v>75</v>
      </c>
      <c r="H599" s="61" t="s">
        <v>519</v>
      </c>
      <c r="I599" s="62">
        <v>1</v>
      </c>
      <c r="J599" s="1">
        <f t="shared" si="46"/>
        <v>1.4583333333333334E-3</v>
      </c>
      <c r="K599" s="147" t="str">
        <f t="shared" si="42"/>
        <v/>
      </c>
      <c r="L599" s="33"/>
      <c r="M599" s="1">
        <f t="shared" si="47"/>
        <v>0</v>
      </c>
    </row>
    <row r="600" spans="1:13" ht="15.6" customHeight="1" x14ac:dyDescent="0.4">
      <c r="A600" s="358"/>
      <c r="B600" s="361"/>
      <c r="C600" s="384"/>
      <c r="D600" s="347"/>
      <c r="E600" s="365"/>
      <c r="F600" s="396"/>
      <c r="G600" s="145">
        <v>76</v>
      </c>
      <c r="H600" s="61" t="s">
        <v>532</v>
      </c>
      <c r="I600" s="62">
        <v>1</v>
      </c>
      <c r="J600" s="1">
        <f t="shared" si="46"/>
        <v>1.4583333333333334E-3</v>
      </c>
      <c r="K600" s="147" t="str">
        <f t="shared" si="42"/>
        <v/>
      </c>
      <c r="L600" s="33"/>
      <c r="M600" s="1">
        <f t="shared" si="47"/>
        <v>0</v>
      </c>
    </row>
    <row r="601" spans="1:13" ht="15.6" customHeight="1" x14ac:dyDescent="0.4">
      <c r="A601" s="358"/>
      <c r="B601" s="361"/>
      <c r="C601" s="384"/>
      <c r="D601" s="347"/>
      <c r="E601" s="365"/>
      <c r="F601" s="396"/>
      <c r="G601" s="145">
        <v>77</v>
      </c>
      <c r="H601" s="61" t="s">
        <v>1005</v>
      </c>
      <c r="I601" s="62">
        <v>1</v>
      </c>
      <c r="J601" s="1">
        <f t="shared" si="46"/>
        <v>1.4583333333333334E-3</v>
      </c>
      <c r="K601" s="147" t="str">
        <f t="shared" si="42"/>
        <v/>
      </c>
      <c r="L601" s="33"/>
      <c r="M601" s="1">
        <f t="shared" si="47"/>
        <v>0</v>
      </c>
    </row>
    <row r="602" spans="1:13" ht="15.6" customHeight="1" x14ac:dyDescent="0.4">
      <c r="A602" s="358"/>
      <c r="B602" s="361"/>
      <c r="C602" s="384"/>
      <c r="D602" s="347"/>
      <c r="E602" s="365"/>
      <c r="F602" s="396"/>
      <c r="G602" s="145">
        <v>78</v>
      </c>
      <c r="H602" s="61" t="s">
        <v>709</v>
      </c>
      <c r="I602" s="62">
        <v>1</v>
      </c>
      <c r="J602" s="1">
        <f t="shared" si="46"/>
        <v>1.4583333333333334E-3</v>
      </c>
      <c r="K602" s="147" t="str">
        <f t="shared" si="42"/>
        <v/>
      </c>
      <c r="L602" s="33"/>
      <c r="M602" s="1">
        <f t="shared" si="47"/>
        <v>0</v>
      </c>
    </row>
    <row r="603" spans="1:13" ht="50.4" x14ac:dyDescent="0.4">
      <c r="A603" s="358"/>
      <c r="B603" s="361"/>
      <c r="C603" s="148" t="s">
        <v>243</v>
      </c>
      <c r="D603" s="141" t="s">
        <v>710</v>
      </c>
      <c r="E603" s="365"/>
      <c r="F603" s="49"/>
      <c r="G603" s="145">
        <v>79</v>
      </c>
      <c r="H603" s="61" t="s">
        <v>711</v>
      </c>
      <c r="I603" s="62">
        <v>2</v>
      </c>
      <c r="J603" s="1">
        <f t="shared" si="46"/>
        <v>2.9166666666666668E-3</v>
      </c>
      <c r="K603" s="147" t="str">
        <f t="shared" si="42"/>
        <v/>
      </c>
      <c r="L603" s="33"/>
      <c r="M603" s="1">
        <f t="shared" si="47"/>
        <v>0</v>
      </c>
    </row>
    <row r="604" spans="1:13" ht="53.4" customHeight="1" x14ac:dyDescent="0.4">
      <c r="A604" s="358"/>
      <c r="B604" s="361"/>
      <c r="C604" s="148" t="s">
        <v>244</v>
      </c>
      <c r="D604" s="141" t="s">
        <v>316</v>
      </c>
      <c r="E604" s="365"/>
      <c r="F604" s="49"/>
      <c r="G604" s="145">
        <v>80</v>
      </c>
      <c r="H604" s="61" t="s">
        <v>904</v>
      </c>
      <c r="I604" s="62">
        <v>2</v>
      </c>
      <c r="J604" s="1">
        <f t="shared" si="46"/>
        <v>2.9166666666666668E-3</v>
      </c>
      <c r="K604" s="147" t="str">
        <f t="shared" si="42"/>
        <v/>
      </c>
      <c r="L604" s="33"/>
      <c r="M604" s="1">
        <f t="shared" si="47"/>
        <v>0</v>
      </c>
    </row>
    <row r="605" spans="1:13" ht="42" customHeight="1" x14ac:dyDescent="0.4">
      <c r="A605" s="358"/>
      <c r="B605" s="361"/>
      <c r="C605" s="384" t="s">
        <v>245</v>
      </c>
      <c r="D605" s="347" t="s">
        <v>712</v>
      </c>
      <c r="E605" s="365"/>
      <c r="F605" s="49"/>
      <c r="G605" s="145">
        <v>81</v>
      </c>
      <c r="H605" s="61" t="s">
        <v>790</v>
      </c>
      <c r="I605" s="62">
        <v>2</v>
      </c>
      <c r="J605" s="1">
        <f t="shared" si="46"/>
        <v>2.9166666666666668E-3</v>
      </c>
      <c r="K605" s="147" t="str">
        <f t="shared" si="42"/>
        <v/>
      </c>
      <c r="L605" s="33"/>
      <c r="M605" s="1">
        <f t="shared" si="47"/>
        <v>0</v>
      </c>
    </row>
    <row r="606" spans="1:13" ht="16.2" customHeight="1" thickBot="1" x14ac:dyDescent="0.45">
      <c r="A606" s="359"/>
      <c r="B606" s="362"/>
      <c r="C606" s="385"/>
      <c r="D606" s="348"/>
      <c r="E606" s="366"/>
      <c r="F606" s="6"/>
      <c r="G606" s="349" t="s">
        <v>4</v>
      </c>
      <c r="H606" s="350"/>
      <c r="I606" s="63">
        <f>SUM(I592:I605)</f>
        <v>22</v>
      </c>
      <c r="J606" s="2">
        <f>SUM(J592:J605)</f>
        <v>3.2083333333333332E-2</v>
      </c>
      <c r="K606" s="147" t="str">
        <f t="shared" si="42"/>
        <v/>
      </c>
      <c r="L606" s="3">
        <f>SUM(L592:L605)</f>
        <v>0</v>
      </c>
      <c r="M606" s="2">
        <f>SUM(M592:M605)</f>
        <v>0</v>
      </c>
    </row>
    <row r="607" spans="1:13" ht="6" customHeight="1" thickBot="1" x14ac:dyDescent="0.45">
      <c r="A607" s="41"/>
      <c r="B607" s="35"/>
      <c r="C607" s="41"/>
      <c r="D607" s="58"/>
      <c r="E607" s="41"/>
      <c r="G607" s="75"/>
      <c r="H607" s="75"/>
      <c r="I607" s="82"/>
      <c r="J607" s="83"/>
      <c r="K607" s="41"/>
      <c r="L607" s="86"/>
      <c r="M607" s="87"/>
    </row>
    <row r="608" spans="1:13" x14ac:dyDescent="0.4">
      <c r="A608" s="400" t="s">
        <v>940</v>
      </c>
      <c r="B608" s="401"/>
      <c r="C608" s="401"/>
      <c r="D608" s="401"/>
      <c r="E608" s="401"/>
      <c r="F608" s="401"/>
      <c r="G608" s="401"/>
      <c r="H608" s="401"/>
      <c r="I608" s="401"/>
      <c r="J608" s="402"/>
      <c r="K608" s="147"/>
      <c r="L608" s="26" t="s">
        <v>70</v>
      </c>
      <c r="M608" s="27" t="s">
        <v>78</v>
      </c>
    </row>
    <row r="609" spans="1:13" x14ac:dyDescent="0.4">
      <c r="A609" s="142">
        <f>G592</f>
        <v>68</v>
      </c>
      <c r="B609" s="386"/>
      <c r="C609" s="387"/>
      <c r="D609" s="387"/>
      <c r="E609" s="387"/>
      <c r="F609" s="387"/>
      <c r="G609" s="387"/>
      <c r="H609" s="387"/>
      <c r="I609" s="387"/>
      <c r="J609" s="388"/>
      <c r="K609" s="41"/>
      <c r="L609" s="29"/>
      <c r="M609" s="30"/>
    </row>
    <row r="610" spans="1:13" x14ac:dyDescent="0.4">
      <c r="A610" s="142">
        <f t="shared" ref="A610:A622" si="48">G593</f>
        <v>69</v>
      </c>
      <c r="B610" s="386"/>
      <c r="C610" s="387"/>
      <c r="D610" s="387"/>
      <c r="E610" s="387"/>
      <c r="F610" s="387"/>
      <c r="G610" s="387"/>
      <c r="H610" s="387"/>
      <c r="I610" s="387"/>
      <c r="J610" s="388"/>
      <c r="K610" s="41"/>
      <c r="L610" s="29"/>
      <c r="M610" s="30"/>
    </row>
    <row r="611" spans="1:13" x14ac:dyDescent="0.4">
      <c r="A611" s="142">
        <f t="shared" si="48"/>
        <v>70</v>
      </c>
      <c r="B611" s="386"/>
      <c r="C611" s="387"/>
      <c r="D611" s="387"/>
      <c r="E611" s="387"/>
      <c r="F611" s="387"/>
      <c r="G611" s="387"/>
      <c r="H611" s="387"/>
      <c r="I611" s="387"/>
      <c r="J611" s="388"/>
      <c r="K611" s="41"/>
      <c r="L611" s="29"/>
      <c r="M611" s="30"/>
    </row>
    <row r="612" spans="1:13" x14ac:dyDescent="0.4">
      <c r="A612" s="142">
        <f t="shared" si="48"/>
        <v>71</v>
      </c>
      <c r="B612" s="386"/>
      <c r="C612" s="387"/>
      <c r="D612" s="387"/>
      <c r="E612" s="387"/>
      <c r="F612" s="387"/>
      <c r="G612" s="387"/>
      <c r="H612" s="387"/>
      <c r="I612" s="387"/>
      <c r="J612" s="388"/>
      <c r="K612" s="41"/>
      <c r="L612" s="29"/>
      <c r="M612" s="30"/>
    </row>
    <row r="613" spans="1:13" x14ac:dyDescent="0.4">
      <c r="A613" s="142">
        <f t="shared" si="48"/>
        <v>72</v>
      </c>
      <c r="B613" s="386"/>
      <c r="C613" s="387"/>
      <c r="D613" s="387"/>
      <c r="E613" s="387"/>
      <c r="F613" s="387"/>
      <c r="G613" s="387"/>
      <c r="H613" s="387"/>
      <c r="I613" s="387"/>
      <c r="J613" s="388"/>
      <c r="K613" s="41"/>
      <c r="L613" s="29"/>
      <c r="M613" s="30"/>
    </row>
    <row r="614" spans="1:13" x14ac:dyDescent="0.4">
      <c r="A614" s="142">
        <f t="shared" si="48"/>
        <v>73</v>
      </c>
      <c r="B614" s="386"/>
      <c r="C614" s="387"/>
      <c r="D614" s="387"/>
      <c r="E614" s="387"/>
      <c r="F614" s="387"/>
      <c r="G614" s="387"/>
      <c r="H614" s="387"/>
      <c r="I614" s="387"/>
      <c r="J614" s="388"/>
      <c r="K614" s="41"/>
      <c r="L614" s="29"/>
      <c r="M614" s="30"/>
    </row>
    <row r="615" spans="1:13" x14ac:dyDescent="0.4">
      <c r="A615" s="142">
        <f t="shared" si="48"/>
        <v>74</v>
      </c>
      <c r="B615" s="386"/>
      <c r="C615" s="387"/>
      <c r="D615" s="387"/>
      <c r="E615" s="387"/>
      <c r="F615" s="387"/>
      <c r="G615" s="387"/>
      <c r="H615" s="387"/>
      <c r="I615" s="387"/>
      <c r="J615" s="388"/>
      <c r="K615" s="41"/>
      <c r="L615" s="29"/>
      <c r="M615" s="30"/>
    </row>
    <row r="616" spans="1:13" x14ac:dyDescent="0.4">
      <c r="A616" s="142">
        <f t="shared" si="48"/>
        <v>75</v>
      </c>
      <c r="B616" s="386"/>
      <c r="C616" s="387"/>
      <c r="D616" s="387"/>
      <c r="E616" s="387"/>
      <c r="F616" s="387"/>
      <c r="G616" s="387"/>
      <c r="H616" s="387"/>
      <c r="I616" s="387"/>
      <c r="J616" s="388"/>
      <c r="K616" s="41"/>
      <c r="L616" s="29"/>
      <c r="M616" s="30"/>
    </row>
    <row r="617" spans="1:13" x14ac:dyDescent="0.4">
      <c r="A617" s="142">
        <f t="shared" si="48"/>
        <v>76</v>
      </c>
      <c r="B617" s="386"/>
      <c r="C617" s="387"/>
      <c r="D617" s="387"/>
      <c r="E617" s="387"/>
      <c r="F617" s="387"/>
      <c r="G617" s="387"/>
      <c r="H617" s="387"/>
      <c r="I617" s="387"/>
      <c r="J617" s="388"/>
      <c r="K617" s="41"/>
      <c r="L617" s="29"/>
      <c r="M617" s="30"/>
    </row>
    <row r="618" spans="1:13" x14ac:dyDescent="0.4">
      <c r="A618" s="142">
        <f t="shared" si="48"/>
        <v>77</v>
      </c>
      <c r="B618" s="386"/>
      <c r="C618" s="387"/>
      <c r="D618" s="387"/>
      <c r="E618" s="387"/>
      <c r="F618" s="387"/>
      <c r="G618" s="387"/>
      <c r="H618" s="387"/>
      <c r="I618" s="387"/>
      <c r="J618" s="388"/>
      <c r="K618" s="41"/>
      <c r="L618" s="29"/>
      <c r="M618" s="30"/>
    </row>
    <row r="619" spans="1:13" x14ac:dyDescent="0.4">
      <c r="A619" s="142">
        <f t="shared" si="48"/>
        <v>78</v>
      </c>
      <c r="B619" s="386"/>
      <c r="C619" s="387"/>
      <c r="D619" s="387"/>
      <c r="E619" s="387"/>
      <c r="F619" s="387"/>
      <c r="G619" s="387"/>
      <c r="H619" s="387"/>
      <c r="I619" s="387"/>
      <c r="J619" s="388"/>
      <c r="K619" s="41"/>
      <c r="L619" s="29"/>
      <c r="M619" s="30"/>
    </row>
    <row r="620" spans="1:13" x14ac:dyDescent="0.4">
      <c r="A620" s="142">
        <f t="shared" si="48"/>
        <v>79</v>
      </c>
      <c r="B620" s="386"/>
      <c r="C620" s="387"/>
      <c r="D620" s="387"/>
      <c r="E620" s="387"/>
      <c r="F620" s="387"/>
      <c r="G620" s="387"/>
      <c r="H620" s="387"/>
      <c r="I620" s="387"/>
      <c r="J620" s="388"/>
      <c r="K620" s="41"/>
      <c r="L620" s="29"/>
      <c r="M620" s="30"/>
    </row>
    <row r="621" spans="1:13" x14ac:dyDescent="0.4">
      <c r="A621" s="142">
        <f t="shared" si="48"/>
        <v>80</v>
      </c>
      <c r="B621" s="386"/>
      <c r="C621" s="387"/>
      <c r="D621" s="387"/>
      <c r="E621" s="387"/>
      <c r="F621" s="387"/>
      <c r="G621" s="387"/>
      <c r="H621" s="387"/>
      <c r="I621" s="387"/>
      <c r="J621" s="388"/>
      <c r="K621" s="41"/>
      <c r="L621" s="29"/>
      <c r="M621" s="30"/>
    </row>
    <row r="622" spans="1:13" ht="13.2" thickBot="1" x14ac:dyDescent="0.45">
      <c r="A622" s="143">
        <f t="shared" si="48"/>
        <v>81</v>
      </c>
      <c r="B622" s="389"/>
      <c r="C622" s="390"/>
      <c r="D622" s="390"/>
      <c r="E622" s="390"/>
      <c r="F622" s="390"/>
      <c r="G622" s="390"/>
      <c r="H622" s="390"/>
      <c r="I622" s="390"/>
      <c r="J622" s="391"/>
      <c r="K622" s="41"/>
      <c r="L622" s="31"/>
      <c r="M622" s="32"/>
    </row>
    <row r="623" spans="1:13" ht="6" customHeight="1" thickBot="1" x14ac:dyDescent="0.45">
      <c r="A623" s="41"/>
      <c r="B623" s="35"/>
      <c r="C623" s="41"/>
      <c r="D623" s="58"/>
      <c r="E623" s="41"/>
      <c r="G623" s="75"/>
      <c r="H623" s="75"/>
      <c r="I623" s="82"/>
      <c r="J623" s="83"/>
      <c r="K623" s="41"/>
      <c r="L623" s="86"/>
      <c r="M623" s="87"/>
    </row>
    <row r="624" spans="1:13" ht="37.950000000000003" customHeight="1" x14ac:dyDescent="0.4">
      <c r="A624" s="357">
        <v>3.2</v>
      </c>
      <c r="B624" s="360" t="s">
        <v>539</v>
      </c>
      <c r="C624" s="149" t="s">
        <v>13</v>
      </c>
      <c r="D624" s="151" t="s">
        <v>105</v>
      </c>
      <c r="E624" s="364">
        <f>I629</f>
        <v>10</v>
      </c>
      <c r="F624" s="6"/>
      <c r="G624" s="144">
        <v>82</v>
      </c>
      <c r="H624" s="4" t="s">
        <v>538</v>
      </c>
      <c r="I624" s="66">
        <v>1</v>
      </c>
      <c r="J624" s="67">
        <f>I624*7%/48</f>
        <v>1.4583333333333334E-3</v>
      </c>
      <c r="K624" s="147" t="str">
        <f t="shared" si="42"/>
        <v/>
      </c>
      <c r="L624" s="85"/>
      <c r="M624" s="67">
        <f>L624*7%/48</f>
        <v>0</v>
      </c>
    </row>
    <row r="625" spans="1:13" ht="25.2" customHeight="1" x14ac:dyDescent="0.4">
      <c r="A625" s="358"/>
      <c r="B625" s="361"/>
      <c r="C625" s="384" t="s">
        <v>14</v>
      </c>
      <c r="D625" s="347" t="s">
        <v>106</v>
      </c>
      <c r="E625" s="365"/>
      <c r="F625" s="396"/>
      <c r="G625" s="145">
        <v>83</v>
      </c>
      <c r="H625" s="61" t="s">
        <v>493</v>
      </c>
      <c r="I625" s="62">
        <v>2</v>
      </c>
      <c r="J625" s="1">
        <f>I625*7%/48</f>
        <v>2.9166666666666668E-3</v>
      </c>
      <c r="K625" s="147" t="str">
        <f t="shared" si="42"/>
        <v/>
      </c>
      <c r="L625" s="33"/>
      <c r="M625" s="1">
        <f>L625*7%/48</f>
        <v>0</v>
      </c>
    </row>
    <row r="626" spans="1:13" ht="15.6" customHeight="1" x14ac:dyDescent="0.4">
      <c r="A626" s="358"/>
      <c r="B626" s="361"/>
      <c r="C626" s="384"/>
      <c r="D626" s="347"/>
      <c r="E626" s="365"/>
      <c r="F626" s="396"/>
      <c r="G626" s="145">
        <v>84</v>
      </c>
      <c r="H626" s="61" t="s">
        <v>494</v>
      </c>
      <c r="I626" s="62">
        <v>4</v>
      </c>
      <c r="J626" s="1">
        <f t="shared" ref="J626:J628" si="49">I626*7%/48</f>
        <v>5.8333333333333336E-3</v>
      </c>
      <c r="K626" s="147" t="str">
        <f t="shared" si="42"/>
        <v/>
      </c>
      <c r="L626" s="33"/>
      <c r="M626" s="1">
        <f t="shared" ref="M626:M628" si="50">L626*7%/48</f>
        <v>0</v>
      </c>
    </row>
    <row r="627" spans="1:13" ht="15.6" customHeight="1" x14ac:dyDescent="0.4">
      <c r="A627" s="358"/>
      <c r="B627" s="361"/>
      <c r="C627" s="384"/>
      <c r="D627" s="347"/>
      <c r="E627" s="365"/>
      <c r="F627" s="396"/>
      <c r="G627" s="145">
        <v>85</v>
      </c>
      <c r="H627" s="61" t="s">
        <v>435</v>
      </c>
      <c r="I627" s="62">
        <v>1</v>
      </c>
      <c r="J627" s="1">
        <f t="shared" si="49"/>
        <v>1.4583333333333334E-3</v>
      </c>
      <c r="K627" s="147" t="str">
        <f t="shared" si="42"/>
        <v/>
      </c>
      <c r="L627" s="33"/>
      <c r="M627" s="1">
        <f t="shared" si="50"/>
        <v>0</v>
      </c>
    </row>
    <row r="628" spans="1:13" ht="37.200000000000003" customHeight="1" x14ac:dyDescent="0.4">
      <c r="A628" s="358"/>
      <c r="B628" s="361"/>
      <c r="C628" s="384"/>
      <c r="D628" s="347"/>
      <c r="E628" s="365"/>
      <c r="F628" s="396"/>
      <c r="G628" s="145">
        <v>86</v>
      </c>
      <c r="H628" s="61" t="s">
        <v>436</v>
      </c>
      <c r="I628" s="62">
        <v>2</v>
      </c>
      <c r="J628" s="1">
        <f t="shared" si="49"/>
        <v>2.9166666666666668E-3</v>
      </c>
      <c r="K628" s="147" t="str">
        <f t="shared" si="42"/>
        <v/>
      </c>
      <c r="L628" s="33"/>
      <c r="M628" s="1">
        <f t="shared" si="50"/>
        <v>0</v>
      </c>
    </row>
    <row r="629" spans="1:13" ht="16.2" customHeight="1" thickBot="1" x14ac:dyDescent="0.45">
      <c r="A629" s="359"/>
      <c r="B629" s="362"/>
      <c r="C629" s="385"/>
      <c r="D629" s="348"/>
      <c r="E629" s="366"/>
      <c r="F629" s="6"/>
      <c r="G629" s="349" t="s">
        <v>4</v>
      </c>
      <c r="H629" s="350"/>
      <c r="I629" s="63">
        <f>SUM(I624:I628)</f>
        <v>10</v>
      </c>
      <c r="J629" s="2">
        <f>SUM(J624:J628)</f>
        <v>1.4583333333333334E-2</v>
      </c>
      <c r="K629" s="147" t="str">
        <f t="shared" si="42"/>
        <v/>
      </c>
      <c r="L629" s="3">
        <f>SUM(L624:L628)</f>
        <v>0</v>
      </c>
      <c r="M629" s="2">
        <f>SUM(M624:M628)</f>
        <v>0</v>
      </c>
    </row>
    <row r="630" spans="1:13" ht="6" customHeight="1" thickBot="1" x14ac:dyDescent="0.45">
      <c r="A630" s="41"/>
      <c r="B630" s="35"/>
      <c r="C630" s="41"/>
      <c r="D630" s="58"/>
      <c r="E630" s="41"/>
      <c r="G630" s="75"/>
      <c r="H630" s="75"/>
      <c r="I630" s="82"/>
      <c r="J630" s="89"/>
      <c r="K630" s="41"/>
      <c r="L630" s="82"/>
      <c r="M630" s="90"/>
    </row>
    <row r="631" spans="1:13" x14ac:dyDescent="0.4">
      <c r="A631" s="400" t="s">
        <v>940</v>
      </c>
      <c r="B631" s="401"/>
      <c r="C631" s="401"/>
      <c r="D631" s="401"/>
      <c r="E631" s="401"/>
      <c r="F631" s="401"/>
      <c r="G631" s="401"/>
      <c r="H631" s="401"/>
      <c r="I631" s="401"/>
      <c r="J631" s="402"/>
      <c r="K631" s="147"/>
      <c r="L631" s="26" t="s">
        <v>70</v>
      </c>
      <c r="M631" s="27" t="s">
        <v>78</v>
      </c>
    </row>
    <row r="632" spans="1:13" x14ac:dyDescent="0.4">
      <c r="A632" s="142">
        <f>G624</f>
        <v>82</v>
      </c>
      <c r="B632" s="386"/>
      <c r="C632" s="387"/>
      <c r="D632" s="387"/>
      <c r="E632" s="387"/>
      <c r="F632" s="387"/>
      <c r="G632" s="387"/>
      <c r="H632" s="387"/>
      <c r="I632" s="387"/>
      <c r="J632" s="388"/>
      <c r="K632" s="41"/>
      <c r="L632" s="29"/>
      <c r="M632" s="30"/>
    </row>
    <row r="633" spans="1:13" x14ac:dyDescent="0.4">
      <c r="A633" s="142">
        <f t="shared" ref="A633:A636" si="51">G625</f>
        <v>83</v>
      </c>
      <c r="B633" s="386"/>
      <c r="C633" s="387"/>
      <c r="D633" s="387"/>
      <c r="E633" s="387"/>
      <c r="F633" s="387"/>
      <c r="G633" s="387"/>
      <c r="H633" s="387"/>
      <c r="I633" s="387"/>
      <c r="J633" s="388"/>
      <c r="K633" s="41"/>
      <c r="L633" s="29"/>
      <c r="M633" s="30"/>
    </row>
    <row r="634" spans="1:13" x14ac:dyDescent="0.4">
      <c r="A634" s="142">
        <f t="shared" si="51"/>
        <v>84</v>
      </c>
      <c r="B634" s="386"/>
      <c r="C634" s="387"/>
      <c r="D634" s="387"/>
      <c r="E634" s="387"/>
      <c r="F634" s="387"/>
      <c r="G634" s="387"/>
      <c r="H634" s="387"/>
      <c r="I634" s="387"/>
      <c r="J634" s="388"/>
      <c r="K634" s="41"/>
      <c r="L634" s="29"/>
      <c r="M634" s="30"/>
    </row>
    <row r="635" spans="1:13" x14ac:dyDescent="0.4">
      <c r="A635" s="142">
        <f t="shared" si="51"/>
        <v>85</v>
      </c>
      <c r="B635" s="386"/>
      <c r="C635" s="387"/>
      <c r="D635" s="387"/>
      <c r="E635" s="387"/>
      <c r="F635" s="387"/>
      <c r="G635" s="387"/>
      <c r="H635" s="387"/>
      <c r="I635" s="387"/>
      <c r="J635" s="388"/>
      <c r="K635" s="41"/>
      <c r="L635" s="29"/>
      <c r="M635" s="30"/>
    </row>
    <row r="636" spans="1:13" ht="13.2" thickBot="1" x14ac:dyDescent="0.45">
      <c r="A636" s="143">
        <f t="shared" si="51"/>
        <v>86</v>
      </c>
      <c r="B636" s="389"/>
      <c r="C636" s="390"/>
      <c r="D636" s="390"/>
      <c r="E636" s="390"/>
      <c r="F636" s="390"/>
      <c r="G636" s="390"/>
      <c r="H636" s="390"/>
      <c r="I636" s="390"/>
      <c r="J636" s="391"/>
      <c r="K636" s="41"/>
      <c r="L636" s="31"/>
      <c r="M636" s="32"/>
    </row>
    <row r="637" spans="1:13" ht="4.95" customHeight="1" thickBot="1" x14ac:dyDescent="0.45">
      <c r="A637" s="23"/>
      <c r="B637" s="58"/>
      <c r="C637" s="58"/>
      <c r="D637" s="58"/>
      <c r="E637" s="58"/>
      <c r="F637" s="58"/>
      <c r="G637" s="58"/>
      <c r="H637" s="58"/>
      <c r="I637" s="58"/>
      <c r="J637" s="58"/>
      <c r="K637" s="41"/>
      <c r="L637" s="23"/>
      <c r="M637" s="23"/>
    </row>
    <row r="638" spans="1:13" ht="25.2" customHeight="1" x14ac:dyDescent="0.4">
      <c r="A638" s="357">
        <v>3.3</v>
      </c>
      <c r="B638" s="360" t="s">
        <v>955</v>
      </c>
      <c r="C638" s="383" t="s">
        <v>15</v>
      </c>
      <c r="D638" s="363" t="s">
        <v>524</v>
      </c>
      <c r="E638" s="364">
        <f>I646</f>
        <v>16</v>
      </c>
      <c r="F638" s="410"/>
      <c r="G638" s="144">
        <v>87</v>
      </c>
      <c r="H638" s="4" t="s">
        <v>474</v>
      </c>
      <c r="I638" s="66">
        <v>2</v>
      </c>
      <c r="J638" s="67">
        <f>I638*7%/48</f>
        <v>2.9166666666666668E-3</v>
      </c>
      <c r="K638" s="147" t="str">
        <f t="shared" si="42"/>
        <v/>
      </c>
      <c r="L638" s="85"/>
      <c r="M638" s="67">
        <f>L638*7%/48</f>
        <v>0</v>
      </c>
    </row>
    <row r="639" spans="1:13" ht="37.799999999999997" x14ac:dyDescent="0.4">
      <c r="A639" s="358"/>
      <c r="B639" s="361"/>
      <c r="C639" s="384"/>
      <c r="D639" s="347"/>
      <c r="E639" s="365"/>
      <c r="F639" s="410"/>
      <c r="G639" s="145">
        <v>88</v>
      </c>
      <c r="H639" s="61" t="s">
        <v>341</v>
      </c>
      <c r="I639" s="62">
        <v>2</v>
      </c>
      <c r="J639" s="1">
        <f>I639*7%/48</f>
        <v>2.9166666666666668E-3</v>
      </c>
      <c r="K639" s="147" t="str">
        <f t="shared" si="42"/>
        <v/>
      </c>
      <c r="L639" s="33"/>
      <c r="M639" s="1">
        <f>L639*7%/48</f>
        <v>0</v>
      </c>
    </row>
    <row r="640" spans="1:13" ht="15.6" customHeight="1" x14ac:dyDescent="0.4">
      <c r="A640" s="358"/>
      <c r="B640" s="361"/>
      <c r="C640" s="384"/>
      <c r="D640" s="347"/>
      <c r="E640" s="365"/>
      <c r="F640" s="410"/>
      <c r="G640" s="145">
        <v>89</v>
      </c>
      <c r="H640" s="61" t="s">
        <v>214</v>
      </c>
      <c r="I640" s="62">
        <v>3</v>
      </c>
      <c r="J640" s="1">
        <f t="shared" ref="J640:J645" si="52">I640*7%/48</f>
        <v>4.3750000000000004E-3</v>
      </c>
      <c r="K640" s="147" t="str">
        <f t="shared" si="42"/>
        <v/>
      </c>
      <c r="L640" s="33"/>
      <c r="M640" s="1">
        <f t="shared" ref="M640:M644" si="53">L640*7%/48</f>
        <v>0</v>
      </c>
    </row>
    <row r="641" spans="1:13" ht="25.2" x14ac:dyDescent="0.4">
      <c r="A641" s="358"/>
      <c r="B641" s="361"/>
      <c r="C641" s="384"/>
      <c r="D641" s="347"/>
      <c r="E641" s="365"/>
      <c r="F641" s="410"/>
      <c r="G641" s="145">
        <v>90</v>
      </c>
      <c r="H641" s="61" t="s">
        <v>724</v>
      </c>
      <c r="I641" s="62">
        <v>2</v>
      </c>
      <c r="J641" s="1">
        <f t="shared" si="52"/>
        <v>2.9166666666666668E-3</v>
      </c>
      <c r="K641" s="147" t="str">
        <f t="shared" ref="K641:K705" si="54">IF(AND(L641&gt;=0,L641&lt;=I641),"",IF(AND(L641&gt;I641),"*"))</f>
        <v/>
      </c>
      <c r="L641" s="33"/>
      <c r="M641" s="1">
        <f t="shared" si="53"/>
        <v>0</v>
      </c>
    </row>
    <row r="642" spans="1:13" ht="25.2" x14ac:dyDescent="0.4">
      <c r="A642" s="358"/>
      <c r="B642" s="361"/>
      <c r="C642" s="384"/>
      <c r="D642" s="347"/>
      <c r="E642" s="365"/>
      <c r="F642" s="410"/>
      <c r="G642" s="145">
        <v>91</v>
      </c>
      <c r="H642" s="61" t="s">
        <v>610</v>
      </c>
      <c r="I642" s="62">
        <v>1</v>
      </c>
      <c r="J642" s="1">
        <f t="shared" si="52"/>
        <v>1.4583333333333334E-3</v>
      </c>
      <c r="K642" s="147" t="str">
        <f t="shared" si="54"/>
        <v/>
      </c>
      <c r="L642" s="33"/>
      <c r="M642" s="1">
        <f t="shared" si="53"/>
        <v>0</v>
      </c>
    </row>
    <row r="643" spans="1:13" ht="39.6" customHeight="1" x14ac:dyDescent="0.4">
      <c r="A643" s="358"/>
      <c r="B643" s="361"/>
      <c r="C643" s="384" t="s">
        <v>16</v>
      </c>
      <c r="D643" s="347" t="s">
        <v>540</v>
      </c>
      <c r="E643" s="365"/>
      <c r="F643" s="396"/>
      <c r="G643" s="145">
        <v>92</v>
      </c>
      <c r="H643" s="61" t="s">
        <v>475</v>
      </c>
      <c r="I643" s="62">
        <v>1</v>
      </c>
      <c r="J643" s="1">
        <f t="shared" si="52"/>
        <v>1.4583333333333334E-3</v>
      </c>
      <c r="K643" s="147" t="str">
        <f t="shared" si="54"/>
        <v/>
      </c>
      <c r="L643" s="33"/>
      <c r="M643" s="1">
        <f t="shared" si="53"/>
        <v>0</v>
      </c>
    </row>
    <row r="644" spans="1:13" ht="39.6" customHeight="1" x14ac:dyDescent="0.4">
      <c r="A644" s="358"/>
      <c r="B644" s="361"/>
      <c r="C644" s="384"/>
      <c r="D644" s="347"/>
      <c r="E644" s="365"/>
      <c r="F644" s="396"/>
      <c r="G644" s="145">
        <v>93</v>
      </c>
      <c r="H644" s="61" t="s">
        <v>495</v>
      </c>
      <c r="I644" s="62">
        <v>2</v>
      </c>
      <c r="J644" s="1">
        <f t="shared" si="52"/>
        <v>2.9166666666666668E-3</v>
      </c>
      <c r="K644" s="147" t="str">
        <f t="shared" si="54"/>
        <v/>
      </c>
      <c r="L644" s="33"/>
      <c r="M644" s="1">
        <f t="shared" si="53"/>
        <v>0</v>
      </c>
    </row>
    <row r="645" spans="1:13" ht="79.2" customHeight="1" x14ac:dyDescent="0.4">
      <c r="A645" s="358"/>
      <c r="B645" s="361"/>
      <c r="C645" s="384" t="s">
        <v>74</v>
      </c>
      <c r="D645" s="347" t="s">
        <v>608</v>
      </c>
      <c r="E645" s="365"/>
      <c r="F645" s="396"/>
      <c r="G645" s="145">
        <v>94</v>
      </c>
      <c r="H645" s="61" t="s">
        <v>963</v>
      </c>
      <c r="I645" s="62">
        <v>3</v>
      </c>
      <c r="J645" s="1">
        <f t="shared" si="52"/>
        <v>4.3750000000000004E-3</v>
      </c>
      <c r="K645" s="147" t="str">
        <f t="shared" si="54"/>
        <v/>
      </c>
      <c r="L645" s="33"/>
      <c r="M645" s="1">
        <f>L645*7%/48</f>
        <v>0</v>
      </c>
    </row>
    <row r="646" spans="1:13" ht="13.2" thickBot="1" x14ac:dyDescent="0.45">
      <c r="A646" s="359"/>
      <c r="B646" s="362"/>
      <c r="C646" s="385"/>
      <c r="D646" s="348"/>
      <c r="E646" s="366"/>
      <c r="F646" s="11"/>
      <c r="G646" s="349" t="s">
        <v>4</v>
      </c>
      <c r="H646" s="350"/>
      <c r="I646" s="68">
        <f>SUM(I638:I645)</f>
        <v>16</v>
      </c>
      <c r="J646" s="13">
        <f>SUM(J638:J645)</f>
        <v>2.3333333333333334E-2</v>
      </c>
      <c r="K646" s="147" t="str">
        <f t="shared" si="54"/>
        <v/>
      </c>
      <c r="L646" s="14">
        <f>SUM(L638:L645)</f>
        <v>0</v>
      </c>
      <c r="M646" s="13">
        <f>SUM(M638:M645)</f>
        <v>0</v>
      </c>
    </row>
    <row r="647" spans="1:13" ht="6" customHeight="1" thickBot="1" x14ac:dyDescent="0.45">
      <c r="A647" s="41"/>
      <c r="B647" s="58"/>
      <c r="C647" s="58"/>
      <c r="D647" s="58"/>
      <c r="E647" s="58"/>
      <c r="F647" s="58"/>
      <c r="G647" s="58"/>
      <c r="H647" s="58"/>
      <c r="I647" s="51"/>
      <c r="J647" s="58"/>
      <c r="K647" s="41"/>
      <c r="L647" s="23"/>
      <c r="M647" s="23"/>
    </row>
    <row r="648" spans="1:13" x14ac:dyDescent="0.4">
      <c r="A648" s="351" t="s">
        <v>940</v>
      </c>
      <c r="B648" s="352"/>
      <c r="C648" s="352"/>
      <c r="D648" s="352"/>
      <c r="E648" s="352"/>
      <c r="F648" s="352"/>
      <c r="G648" s="352"/>
      <c r="H648" s="352"/>
      <c r="I648" s="352"/>
      <c r="J648" s="353"/>
      <c r="K648" s="147"/>
      <c r="L648" s="26" t="s">
        <v>70</v>
      </c>
      <c r="M648" s="27" t="s">
        <v>78</v>
      </c>
    </row>
    <row r="649" spans="1:13" x14ac:dyDescent="0.4">
      <c r="A649" s="145">
        <f t="shared" ref="A649:A654" si="55">G638</f>
        <v>87</v>
      </c>
      <c r="B649" s="345"/>
      <c r="C649" s="345"/>
      <c r="D649" s="345"/>
      <c r="E649" s="345"/>
      <c r="F649" s="345"/>
      <c r="G649" s="345"/>
      <c r="H649" s="345"/>
      <c r="I649" s="345"/>
      <c r="J649" s="346"/>
      <c r="K649" s="41"/>
      <c r="L649" s="29"/>
      <c r="M649" s="30"/>
    </row>
    <row r="650" spans="1:13" x14ac:dyDescent="0.4">
      <c r="A650" s="145">
        <f t="shared" si="55"/>
        <v>88</v>
      </c>
      <c r="B650" s="345"/>
      <c r="C650" s="345"/>
      <c r="D650" s="345"/>
      <c r="E650" s="345"/>
      <c r="F650" s="345"/>
      <c r="G650" s="345"/>
      <c r="H650" s="345"/>
      <c r="I650" s="345"/>
      <c r="J650" s="346"/>
      <c r="K650" s="41"/>
      <c r="L650" s="29"/>
      <c r="M650" s="30"/>
    </row>
    <row r="651" spans="1:13" x14ac:dyDescent="0.4">
      <c r="A651" s="145">
        <f t="shared" si="55"/>
        <v>89</v>
      </c>
      <c r="B651" s="345"/>
      <c r="C651" s="345"/>
      <c r="D651" s="345"/>
      <c r="E651" s="345"/>
      <c r="F651" s="345"/>
      <c r="G651" s="345"/>
      <c r="H651" s="345"/>
      <c r="I651" s="345"/>
      <c r="J651" s="346"/>
      <c r="K651" s="41"/>
      <c r="L651" s="29"/>
      <c r="M651" s="30"/>
    </row>
    <row r="652" spans="1:13" x14ac:dyDescent="0.4">
      <c r="A652" s="145">
        <f t="shared" si="55"/>
        <v>90</v>
      </c>
      <c r="B652" s="345"/>
      <c r="C652" s="345"/>
      <c r="D652" s="345"/>
      <c r="E652" s="345"/>
      <c r="F652" s="345"/>
      <c r="G652" s="345"/>
      <c r="H652" s="345"/>
      <c r="I652" s="345"/>
      <c r="J652" s="346"/>
      <c r="K652" s="41"/>
      <c r="L652" s="29"/>
      <c r="M652" s="30"/>
    </row>
    <row r="653" spans="1:13" x14ac:dyDescent="0.4">
      <c r="A653" s="145">
        <f t="shared" si="55"/>
        <v>91</v>
      </c>
      <c r="B653" s="345"/>
      <c r="C653" s="345"/>
      <c r="D653" s="345"/>
      <c r="E653" s="345"/>
      <c r="F653" s="345"/>
      <c r="G653" s="345"/>
      <c r="H653" s="345"/>
      <c r="I653" s="345"/>
      <c r="J653" s="346"/>
      <c r="K653" s="41"/>
      <c r="L653" s="29"/>
      <c r="M653" s="30"/>
    </row>
    <row r="654" spans="1:13" x14ac:dyDescent="0.4">
      <c r="A654" s="145">
        <f t="shared" si="55"/>
        <v>92</v>
      </c>
      <c r="B654" s="345"/>
      <c r="C654" s="345"/>
      <c r="D654" s="345"/>
      <c r="E654" s="345"/>
      <c r="F654" s="345"/>
      <c r="G654" s="345"/>
      <c r="H654" s="345"/>
      <c r="I654" s="345"/>
      <c r="J654" s="346"/>
      <c r="K654" s="41"/>
      <c r="L654" s="29"/>
      <c r="M654" s="30"/>
    </row>
    <row r="655" spans="1:13" x14ac:dyDescent="0.4">
      <c r="A655" s="252">
        <f t="shared" ref="A655" si="56">G644</f>
        <v>93</v>
      </c>
      <c r="B655" s="345"/>
      <c r="C655" s="345"/>
      <c r="D655" s="345"/>
      <c r="E655" s="345"/>
      <c r="F655" s="345"/>
      <c r="G655" s="345"/>
      <c r="H655" s="345"/>
      <c r="I655" s="345"/>
      <c r="J655" s="346"/>
      <c r="K655" s="41"/>
      <c r="L655" s="29"/>
      <c r="M655" s="30"/>
    </row>
    <row r="656" spans="1:13" ht="13.2" thickBot="1" x14ac:dyDescent="0.45">
      <c r="A656" s="146">
        <f>G645</f>
        <v>94</v>
      </c>
      <c r="B656" s="354"/>
      <c r="C656" s="354"/>
      <c r="D656" s="354"/>
      <c r="E656" s="354"/>
      <c r="F656" s="354"/>
      <c r="G656" s="354"/>
      <c r="H656" s="354"/>
      <c r="I656" s="354"/>
      <c r="J656" s="355"/>
      <c r="K656" s="41"/>
      <c r="L656" s="31"/>
      <c r="M656" s="32"/>
    </row>
    <row r="657" spans="1:13" ht="6" customHeight="1" thickBot="1" x14ac:dyDescent="0.45">
      <c r="K657" s="41"/>
    </row>
    <row r="658" spans="1:13" ht="23.4" customHeight="1" x14ac:dyDescent="0.4">
      <c r="A658" s="351" t="s">
        <v>544</v>
      </c>
      <c r="B658" s="352"/>
      <c r="C658" s="352"/>
      <c r="D658" s="352"/>
      <c r="E658" s="353"/>
      <c r="F658" s="403"/>
      <c r="G658" s="421" t="s">
        <v>48</v>
      </c>
      <c r="H658" s="422"/>
      <c r="I658" s="375">
        <f>I666+I682+I696+I706</f>
        <v>47</v>
      </c>
      <c r="J658" s="376"/>
      <c r="K658" s="147"/>
      <c r="L658" s="176" t="s">
        <v>502</v>
      </c>
      <c r="M658" s="174">
        <f>L666+L682+L696+L706</f>
        <v>0</v>
      </c>
    </row>
    <row r="659" spans="1:13" ht="24" customHeight="1" x14ac:dyDescent="0.4">
      <c r="A659" s="371" t="s">
        <v>360</v>
      </c>
      <c r="B659" s="377" t="s">
        <v>87</v>
      </c>
      <c r="C659" s="378" t="s">
        <v>179</v>
      </c>
      <c r="D659" s="377" t="s">
        <v>88</v>
      </c>
      <c r="E659" s="372" t="s">
        <v>2</v>
      </c>
      <c r="F659" s="403"/>
      <c r="G659" s="379" t="s">
        <v>84</v>
      </c>
      <c r="H659" s="381" t="s">
        <v>85</v>
      </c>
      <c r="I659" s="367" t="s">
        <v>89</v>
      </c>
      <c r="J659" s="369" t="s">
        <v>3</v>
      </c>
      <c r="K659" s="147"/>
      <c r="L659" s="406" t="s">
        <v>939</v>
      </c>
      <c r="M659" s="407"/>
    </row>
    <row r="660" spans="1:13" x14ac:dyDescent="0.4">
      <c r="A660" s="371"/>
      <c r="B660" s="377"/>
      <c r="C660" s="378"/>
      <c r="D660" s="377"/>
      <c r="E660" s="372"/>
      <c r="F660" s="7"/>
      <c r="G660" s="380"/>
      <c r="H660" s="382"/>
      <c r="I660" s="368"/>
      <c r="J660" s="370"/>
      <c r="K660" s="147"/>
      <c r="L660" s="170" t="s">
        <v>0</v>
      </c>
      <c r="M660" s="171" t="s">
        <v>1</v>
      </c>
    </row>
    <row r="661" spans="1:13" ht="37.799999999999997" x14ac:dyDescent="0.4">
      <c r="A661" s="392">
        <v>4.0999999999999996</v>
      </c>
      <c r="B661" s="418" t="s">
        <v>800</v>
      </c>
      <c r="C661" s="347" t="s">
        <v>49</v>
      </c>
      <c r="D661" s="347" t="s">
        <v>437</v>
      </c>
      <c r="E661" s="394">
        <f>I666</f>
        <v>13</v>
      </c>
      <c r="F661" s="424"/>
      <c r="G661" s="145">
        <v>95</v>
      </c>
      <c r="H661" s="61" t="s">
        <v>611</v>
      </c>
      <c r="I661" s="141">
        <v>2</v>
      </c>
      <c r="J661" s="5">
        <f>I661*8%/47</f>
        <v>3.4042553191489361E-3</v>
      </c>
      <c r="K661" s="147" t="str">
        <f t="shared" si="54"/>
        <v/>
      </c>
      <c r="L661" s="37"/>
      <c r="M661" s="5">
        <f>L661*8%/47</f>
        <v>0</v>
      </c>
    </row>
    <row r="662" spans="1:13" x14ac:dyDescent="0.4">
      <c r="A662" s="392"/>
      <c r="B662" s="418"/>
      <c r="C662" s="347"/>
      <c r="D662" s="347"/>
      <c r="E662" s="394"/>
      <c r="F662" s="424"/>
      <c r="G662" s="145">
        <v>96</v>
      </c>
      <c r="H662" s="61" t="s">
        <v>545</v>
      </c>
      <c r="I662" s="141">
        <v>4</v>
      </c>
      <c r="J662" s="5">
        <f t="shared" ref="J662:J665" si="57">I662*8%/47</f>
        <v>6.8085106382978723E-3</v>
      </c>
      <c r="K662" s="147" t="str">
        <f t="shared" si="54"/>
        <v/>
      </c>
      <c r="L662" s="37"/>
      <c r="M662" s="5">
        <f t="shared" ref="M662:M665" si="58">L662*8%/47</f>
        <v>0</v>
      </c>
    </row>
    <row r="663" spans="1:13" ht="25.2" x14ac:dyDescent="0.4">
      <c r="A663" s="392"/>
      <c r="B663" s="418"/>
      <c r="C663" s="347"/>
      <c r="D663" s="347"/>
      <c r="E663" s="394"/>
      <c r="F663" s="424"/>
      <c r="G663" s="145">
        <v>97</v>
      </c>
      <c r="H663" s="61" t="s">
        <v>547</v>
      </c>
      <c r="I663" s="141">
        <v>4</v>
      </c>
      <c r="J663" s="5">
        <f t="shared" si="57"/>
        <v>6.8085106382978723E-3</v>
      </c>
      <c r="K663" s="147" t="str">
        <f t="shared" si="54"/>
        <v/>
      </c>
      <c r="L663" s="37"/>
      <c r="M663" s="5">
        <f t="shared" si="58"/>
        <v>0</v>
      </c>
    </row>
    <row r="664" spans="1:13" ht="16.95" customHeight="1" x14ac:dyDescent="0.4">
      <c r="A664" s="392"/>
      <c r="B664" s="418"/>
      <c r="C664" s="347" t="s">
        <v>73</v>
      </c>
      <c r="D664" s="347" t="s">
        <v>438</v>
      </c>
      <c r="E664" s="394"/>
      <c r="F664" s="423"/>
      <c r="G664" s="145">
        <v>98</v>
      </c>
      <c r="H664" s="61" t="s">
        <v>548</v>
      </c>
      <c r="I664" s="141">
        <v>2</v>
      </c>
      <c r="J664" s="5">
        <f t="shared" si="57"/>
        <v>3.4042553191489361E-3</v>
      </c>
      <c r="K664" s="147" t="str">
        <f t="shared" si="54"/>
        <v/>
      </c>
      <c r="L664" s="37"/>
      <c r="M664" s="5">
        <f t="shared" si="58"/>
        <v>0</v>
      </c>
    </row>
    <row r="665" spans="1:13" ht="19.95" customHeight="1" x14ac:dyDescent="0.4">
      <c r="A665" s="392"/>
      <c r="B665" s="418"/>
      <c r="C665" s="347"/>
      <c r="D665" s="347"/>
      <c r="E665" s="394"/>
      <c r="F665" s="423"/>
      <c r="G665" s="145">
        <v>99</v>
      </c>
      <c r="H665" s="61" t="s">
        <v>476</v>
      </c>
      <c r="I665" s="141">
        <v>1</v>
      </c>
      <c r="J665" s="5">
        <f t="shared" si="57"/>
        <v>1.7021276595744681E-3</v>
      </c>
      <c r="K665" s="147" t="str">
        <f t="shared" si="54"/>
        <v/>
      </c>
      <c r="L665" s="37"/>
      <c r="M665" s="5">
        <f t="shared" si="58"/>
        <v>0</v>
      </c>
    </row>
    <row r="666" spans="1:13" ht="13.2" thickBot="1" x14ac:dyDescent="0.45">
      <c r="A666" s="393"/>
      <c r="B666" s="419"/>
      <c r="C666" s="348"/>
      <c r="D666" s="348"/>
      <c r="E666" s="395"/>
      <c r="F666" s="11"/>
      <c r="G666" s="349" t="s">
        <v>4</v>
      </c>
      <c r="H666" s="350"/>
      <c r="I666" s="175">
        <f>SUM(I661:I665)</f>
        <v>13</v>
      </c>
      <c r="J666" s="13">
        <f>SUM(J661:J665)</f>
        <v>2.2127659574468085E-2</v>
      </c>
      <c r="K666" s="147" t="str">
        <f t="shared" si="54"/>
        <v/>
      </c>
      <c r="L666" s="14">
        <f>SUM(L661:L665)</f>
        <v>0</v>
      </c>
      <c r="M666" s="13">
        <f>SUM(M661:M665)</f>
        <v>0</v>
      </c>
    </row>
    <row r="667" spans="1:13" ht="6" customHeight="1" thickBot="1" x14ac:dyDescent="0.45">
      <c r="A667" s="23"/>
      <c r="B667" s="35"/>
      <c r="C667" s="23"/>
      <c r="D667" s="58"/>
      <c r="E667" s="23"/>
      <c r="F667" s="9"/>
      <c r="G667" s="75"/>
      <c r="H667" s="75"/>
      <c r="I667" s="76"/>
      <c r="J667" s="77"/>
      <c r="K667" s="41"/>
      <c r="L667" s="76"/>
      <c r="M667" s="78"/>
    </row>
    <row r="668" spans="1:13" x14ac:dyDescent="0.4">
      <c r="A668" s="400" t="s">
        <v>940</v>
      </c>
      <c r="B668" s="401"/>
      <c r="C668" s="401"/>
      <c r="D668" s="401"/>
      <c r="E668" s="401"/>
      <c r="F668" s="401"/>
      <c r="G668" s="401"/>
      <c r="H668" s="401"/>
      <c r="I668" s="401"/>
      <c r="J668" s="402"/>
      <c r="K668" s="147"/>
      <c r="L668" s="26" t="s">
        <v>70</v>
      </c>
      <c r="M668" s="27" t="s">
        <v>78</v>
      </c>
    </row>
    <row r="669" spans="1:13" x14ac:dyDescent="0.4">
      <c r="A669" s="142">
        <f>G661</f>
        <v>95</v>
      </c>
      <c r="B669" s="386"/>
      <c r="C669" s="387"/>
      <c r="D669" s="387"/>
      <c r="E669" s="387"/>
      <c r="F669" s="387"/>
      <c r="G669" s="387"/>
      <c r="H669" s="387"/>
      <c r="I669" s="387"/>
      <c r="J669" s="388"/>
      <c r="K669" s="41"/>
      <c r="L669" s="29"/>
      <c r="M669" s="30"/>
    </row>
    <row r="670" spans="1:13" x14ac:dyDescent="0.4">
      <c r="A670" s="142">
        <f t="shared" ref="A670:A673" si="59">G662</f>
        <v>96</v>
      </c>
      <c r="B670" s="386"/>
      <c r="C670" s="387"/>
      <c r="D670" s="387"/>
      <c r="E670" s="387"/>
      <c r="F670" s="387"/>
      <c r="G670" s="387"/>
      <c r="H670" s="387"/>
      <c r="I670" s="387"/>
      <c r="J670" s="388"/>
      <c r="K670" s="41"/>
      <c r="L670" s="29"/>
      <c r="M670" s="30"/>
    </row>
    <row r="671" spans="1:13" x14ac:dyDescent="0.4">
      <c r="A671" s="142">
        <f t="shared" si="59"/>
        <v>97</v>
      </c>
      <c r="B671" s="386"/>
      <c r="C671" s="387"/>
      <c r="D671" s="387"/>
      <c r="E671" s="387"/>
      <c r="F671" s="387"/>
      <c r="G671" s="387"/>
      <c r="H671" s="387"/>
      <c r="I671" s="387"/>
      <c r="J671" s="388"/>
      <c r="K671" s="41"/>
      <c r="L671" s="29"/>
      <c r="M671" s="30"/>
    </row>
    <row r="672" spans="1:13" x14ac:dyDescent="0.4">
      <c r="A672" s="142">
        <f t="shared" si="59"/>
        <v>98</v>
      </c>
      <c r="B672" s="386"/>
      <c r="C672" s="387"/>
      <c r="D672" s="387"/>
      <c r="E672" s="387"/>
      <c r="F672" s="387"/>
      <c r="G672" s="387"/>
      <c r="H672" s="387"/>
      <c r="I672" s="387"/>
      <c r="J672" s="388"/>
      <c r="K672" s="41"/>
      <c r="L672" s="29"/>
      <c r="M672" s="30"/>
    </row>
    <row r="673" spans="1:13" ht="13.2" thickBot="1" x14ac:dyDescent="0.45">
      <c r="A673" s="143">
        <f t="shared" si="59"/>
        <v>99</v>
      </c>
      <c r="B673" s="389"/>
      <c r="C673" s="390"/>
      <c r="D673" s="390"/>
      <c r="E673" s="390"/>
      <c r="F673" s="390"/>
      <c r="G673" s="390"/>
      <c r="H673" s="390"/>
      <c r="I673" s="390"/>
      <c r="J673" s="391"/>
      <c r="K673" s="41"/>
      <c r="L673" s="31"/>
      <c r="M673" s="32"/>
    </row>
    <row r="674" spans="1:13" ht="6" customHeight="1" thickBot="1" x14ac:dyDescent="0.45">
      <c r="A674" s="23"/>
      <c r="B674" s="35"/>
      <c r="C674" s="23"/>
      <c r="D674" s="35"/>
      <c r="E674" s="23"/>
      <c r="F674" s="9"/>
      <c r="G674" s="91"/>
      <c r="H674" s="58"/>
      <c r="I674" s="76"/>
      <c r="J674" s="77"/>
      <c r="K674" s="41"/>
      <c r="L674" s="76"/>
      <c r="M674" s="77"/>
    </row>
    <row r="675" spans="1:13" ht="63.6" customHeight="1" x14ac:dyDescent="0.4">
      <c r="A675" s="357">
        <v>4.2</v>
      </c>
      <c r="B675" s="360" t="s">
        <v>782</v>
      </c>
      <c r="C675" s="383" t="s">
        <v>50</v>
      </c>
      <c r="D675" s="363" t="s">
        <v>317</v>
      </c>
      <c r="E675" s="364">
        <f>I682</f>
        <v>16</v>
      </c>
      <c r="F675" s="396"/>
      <c r="G675" s="144">
        <v>100</v>
      </c>
      <c r="H675" s="4" t="s">
        <v>964</v>
      </c>
      <c r="I675" s="66">
        <v>3</v>
      </c>
      <c r="J675" s="67">
        <f>I675*8%/47</f>
        <v>5.106382978723404E-3</v>
      </c>
      <c r="K675" s="147" t="str">
        <f t="shared" si="54"/>
        <v/>
      </c>
      <c r="L675" s="85"/>
      <c r="M675" s="67">
        <f>L675*8%/47</f>
        <v>0</v>
      </c>
    </row>
    <row r="676" spans="1:13" ht="15.6" customHeight="1" x14ac:dyDescent="0.4">
      <c r="A676" s="358"/>
      <c r="B676" s="361"/>
      <c r="C676" s="384"/>
      <c r="D676" s="347"/>
      <c r="E676" s="365"/>
      <c r="F676" s="396"/>
      <c r="G676" s="145">
        <v>101</v>
      </c>
      <c r="H676" s="61" t="s">
        <v>485</v>
      </c>
      <c r="I676" s="62">
        <v>4</v>
      </c>
      <c r="J676" s="1">
        <f>I676*8%/47</f>
        <v>6.8085106382978723E-3</v>
      </c>
      <c r="K676" s="147" t="str">
        <f t="shared" si="54"/>
        <v/>
      </c>
      <c r="L676" s="33"/>
      <c r="M676" s="1">
        <f>L676*8%/47</f>
        <v>0</v>
      </c>
    </row>
    <row r="677" spans="1:13" ht="15.6" customHeight="1" x14ac:dyDescent="0.4">
      <c r="A677" s="358"/>
      <c r="B677" s="361"/>
      <c r="C677" s="384"/>
      <c r="D677" s="347"/>
      <c r="E677" s="365"/>
      <c r="F677" s="396"/>
      <c r="G677" s="145">
        <v>102</v>
      </c>
      <c r="H677" s="61" t="s">
        <v>486</v>
      </c>
      <c r="I677" s="62">
        <v>2</v>
      </c>
      <c r="J677" s="1">
        <f t="shared" ref="J677:J681" si="60">I677*8%/47</f>
        <v>3.4042553191489361E-3</v>
      </c>
      <c r="K677" s="147" t="str">
        <f t="shared" si="54"/>
        <v/>
      </c>
      <c r="L677" s="33"/>
      <c r="M677" s="1">
        <f t="shared" ref="M677:M681" si="61">L677*8%/47</f>
        <v>0</v>
      </c>
    </row>
    <row r="678" spans="1:13" ht="50.4" x14ac:dyDescent="0.4">
      <c r="A678" s="358"/>
      <c r="B678" s="361"/>
      <c r="C678" s="384"/>
      <c r="D678" s="347"/>
      <c r="E678" s="365"/>
      <c r="F678" s="396"/>
      <c r="G678" s="145">
        <v>103</v>
      </c>
      <c r="H678" s="61" t="s">
        <v>597</v>
      </c>
      <c r="I678" s="62">
        <v>2</v>
      </c>
      <c r="J678" s="1">
        <f t="shared" si="60"/>
        <v>3.4042553191489361E-3</v>
      </c>
      <c r="K678" s="147" t="str">
        <f t="shared" si="54"/>
        <v/>
      </c>
      <c r="L678" s="33"/>
      <c r="M678" s="1">
        <f t="shared" si="61"/>
        <v>0</v>
      </c>
    </row>
    <row r="679" spans="1:13" ht="25.2" x14ac:dyDescent="0.4">
      <c r="A679" s="358"/>
      <c r="B679" s="361"/>
      <c r="C679" s="384"/>
      <c r="D679" s="347"/>
      <c r="E679" s="365"/>
      <c r="F679" s="396"/>
      <c r="G679" s="145">
        <v>104</v>
      </c>
      <c r="H679" s="61" t="s">
        <v>496</v>
      </c>
      <c r="I679" s="62">
        <v>1</v>
      </c>
      <c r="J679" s="1">
        <f t="shared" si="60"/>
        <v>1.7021276595744681E-3</v>
      </c>
      <c r="K679" s="147" t="str">
        <f t="shared" si="54"/>
        <v/>
      </c>
      <c r="L679" s="33"/>
      <c r="M679" s="1">
        <f t="shared" si="61"/>
        <v>0</v>
      </c>
    </row>
    <row r="680" spans="1:13" ht="50.4" x14ac:dyDescent="0.4">
      <c r="A680" s="358"/>
      <c r="B680" s="361"/>
      <c r="C680" s="384"/>
      <c r="D680" s="347"/>
      <c r="E680" s="365"/>
      <c r="F680" s="396"/>
      <c r="G680" s="145">
        <v>105</v>
      </c>
      <c r="H680" s="61" t="s">
        <v>609</v>
      </c>
      <c r="I680" s="62">
        <v>1</v>
      </c>
      <c r="J680" s="1">
        <f t="shared" si="60"/>
        <v>1.7021276595744681E-3</v>
      </c>
      <c r="K680" s="147" t="str">
        <f t="shared" si="54"/>
        <v/>
      </c>
      <c r="L680" s="33"/>
      <c r="M680" s="1">
        <f t="shared" si="61"/>
        <v>0</v>
      </c>
    </row>
    <row r="681" spans="1:13" ht="51" customHeight="1" x14ac:dyDescent="0.4">
      <c r="A681" s="358"/>
      <c r="B681" s="361"/>
      <c r="C681" s="384" t="s">
        <v>51</v>
      </c>
      <c r="D681" s="347" t="s">
        <v>1008</v>
      </c>
      <c r="E681" s="365"/>
      <c r="F681" s="6"/>
      <c r="G681" s="145">
        <v>106</v>
      </c>
      <c r="H681" s="61" t="s">
        <v>1009</v>
      </c>
      <c r="I681" s="71">
        <v>3</v>
      </c>
      <c r="J681" s="1">
        <f t="shared" si="60"/>
        <v>5.106382978723404E-3</v>
      </c>
      <c r="K681" s="147" t="str">
        <f t="shared" si="54"/>
        <v/>
      </c>
      <c r="L681" s="33"/>
      <c r="M681" s="1">
        <f t="shared" si="61"/>
        <v>0</v>
      </c>
    </row>
    <row r="682" spans="1:13" ht="16.2" customHeight="1" thickBot="1" x14ac:dyDescent="0.45">
      <c r="A682" s="359"/>
      <c r="B682" s="362"/>
      <c r="C682" s="385"/>
      <c r="D682" s="348"/>
      <c r="E682" s="366"/>
      <c r="F682" s="6"/>
      <c r="G682" s="349" t="s">
        <v>4</v>
      </c>
      <c r="H682" s="350"/>
      <c r="I682" s="63">
        <f>SUM(I675:I681)</f>
        <v>16</v>
      </c>
      <c r="J682" s="2">
        <f>SUM(J675:J681)</f>
        <v>2.7234042553191493E-2</v>
      </c>
      <c r="K682" s="147" t="str">
        <f t="shared" si="54"/>
        <v/>
      </c>
      <c r="L682" s="3">
        <f>SUM(L675:L681)</f>
        <v>0</v>
      </c>
      <c r="M682" s="2">
        <f>SUM(M675:M681)</f>
        <v>0</v>
      </c>
    </row>
    <row r="683" spans="1:13" ht="6" customHeight="1" thickBot="1" x14ac:dyDescent="0.45">
      <c r="A683" s="41"/>
      <c r="B683" s="35"/>
      <c r="C683" s="41"/>
      <c r="D683" s="58"/>
      <c r="E683" s="41"/>
      <c r="G683" s="75"/>
      <c r="H683" s="75"/>
      <c r="I683" s="82"/>
      <c r="J683" s="83"/>
      <c r="K683" s="41"/>
      <c r="L683" s="86"/>
      <c r="M683" s="87"/>
    </row>
    <row r="684" spans="1:13" x14ac:dyDescent="0.4">
      <c r="A684" s="400" t="s">
        <v>940</v>
      </c>
      <c r="B684" s="401"/>
      <c r="C684" s="401"/>
      <c r="D684" s="401"/>
      <c r="E684" s="401"/>
      <c r="F684" s="401"/>
      <c r="G684" s="401"/>
      <c r="H684" s="401"/>
      <c r="I684" s="401"/>
      <c r="J684" s="402"/>
      <c r="K684" s="147"/>
      <c r="L684" s="26" t="s">
        <v>70</v>
      </c>
      <c r="M684" s="27" t="s">
        <v>78</v>
      </c>
    </row>
    <row r="685" spans="1:13" x14ac:dyDescent="0.4">
      <c r="A685" s="142">
        <f>G675</f>
        <v>100</v>
      </c>
      <c r="B685" s="386"/>
      <c r="C685" s="387"/>
      <c r="D685" s="387"/>
      <c r="E685" s="387"/>
      <c r="F685" s="387"/>
      <c r="G685" s="387"/>
      <c r="H685" s="387"/>
      <c r="I685" s="387"/>
      <c r="J685" s="388"/>
      <c r="K685" s="41"/>
      <c r="L685" s="29"/>
      <c r="M685" s="30"/>
    </row>
    <row r="686" spans="1:13" x14ac:dyDescent="0.4">
      <c r="A686" s="142">
        <f t="shared" ref="A686:A690" si="62">G676</f>
        <v>101</v>
      </c>
      <c r="B686" s="386"/>
      <c r="C686" s="387"/>
      <c r="D686" s="387"/>
      <c r="E686" s="387"/>
      <c r="F686" s="387"/>
      <c r="G686" s="387"/>
      <c r="H686" s="387"/>
      <c r="I686" s="387"/>
      <c r="J686" s="388"/>
      <c r="K686" s="41"/>
      <c r="L686" s="29"/>
      <c r="M686" s="30"/>
    </row>
    <row r="687" spans="1:13" x14ac:dyDescent="0.4">
      <c r="A687" s="142">
        <f t="shared" si="62"/>
        <v>102</v>
      </c>
      <c r="B687" s="386"/>
      <c r="C687" s="387"/>
      <c r="D687" s="387"/>
      <c r="E687" s="387"/>
      <c r="F687" s="387"/>
      <c r="G687" s="387"/>
      <c r="H687" s="387"/>
      <c r="I687" s="387"/>
      <c r="J687" s="388"/>
      <c r="K687" s="41"/>
      <c r="L687" s="29"/>
      <c r="M687" s="30"/>
    </row>
    <row r="688" spans="1:13" x14ac:dyDescent="0.4">
      <c r="A688" s="142">
        <f t="shared" si="62"/>
        <v>103</v>
      </c>
      <c r="B688" s="386"/>
      <c r="C688" s="387"/>
      <c r="D688" s="387"/>
      <c r="E688" s="387"/>
      <c r="F688" s="387"/>
      <c r="G688" s="387"/>
      <c r="H688" s="387"/>
      <c r="I688" s="387"/>
      <c r="J688" s="388"/>
      <c r="K688" s="41"/>
      <c r="L688" s="29"/>
      <c r="M688" s="30"/>
    </row>
    <row r="689" spans="1:13" x14ac:dyDescent="0.4">
      <c r="A689" s="142">
        <f t="shared" si="62"/>
        <v>104</v>
      </c>
      <c r="B689" s="386"/>
      <c r="C689" s="387"/>
      <c r="D689" s="387"/>
      <c r="E689" s="387"/>
      <c r="F689" s="387"/>
      <c r="G689" s="387"/>
      <c r="H689" s="387"/>
      <c r="I689" s="387"/>
      <c r="J689" s="388"/>
      <c r="K689" s="41"/>
      <c r="L689" s="29"/>
      <c r="M689" s="30"/>
    </row>
    <row r="690" spans="1:13" x14ac:dyDescent="0.4">
      <c r="A690" s="142">
        <f t="shared" si="62"/>
        <v>105</v>
      </c>
      <c r="B690" s="386"/>
      <c r="C690" s="387"/>
      <c r="D690" s="387"/>
      <c r="E690" s="387"/>
      <c r="F690" s="387"/>
      <c r="G690" s="387"/>
      <c r="H690" s="387"/>
      <c r="I690" s="387"/>
      <c r="J690" s="388"/>
      <c r="K690" s="41"/>
      <c r="L690" s="29"/>
      <c r="M690" s="30"/>
    </row>
    <row r="691" spans="1:13" ht="13.2" thickBot="1" x14ac:dyDescent="0.45">
      <c r="A691" s="143">
        <f>G681</f>
        <v>106</v>
      </c>
      <c r="B691" s="389"/>
      <c r="C691" s="390"/>
      <c r="D691" s="390"/>
      <c r="E691" s="390"/>
      <c r="F691" s="390"/>
      <c r="G691" s="390"/>
      <c r="H691" s="390"/>
      <c r="I691" s="390"/>
      <c r="J691" s="391"/>
      <c r="K691" s="41"/>
      <c r="L691" s="31"/>
      <c r="M691" s="32"/>
    </row>
    <row r="692" spans="1:13" ht="6" customHeight="1" thickBot="1" x14ac:dyDescent="0.45">
      <c r="K692" s="41"/>
    </row>
    <row r="693" spans="1:13" ht="37.799999999999997" x14ac:dyDescent="0.4">
      <c r="A693" s="357">
        <v>4.3</v>
      </c>
      <c r="B693" s="360" t="s">
        <v>781</v>
      </c>
      <c r="C693" s="149" t="s">
        <v>52</v>
      </c>
      <c r="D693" s="151" t="s">
        <v>503</v>
      </c>
      <c r="E693" s="364">
        <f>I696</f>
        <v>10</v>
      </c>
      <c r="F693" s="6"/>
      <c r="G693" s="144">
        <v>107</v>
      </c>
      <c r="H693" s="4" t="s">
        <v>554</v>
      </c>
      <c r="I693" s="66">
        <v>3</v>
      </c>
      <c r="J693" s="67">
        <f>I693*8%/47</f>
        <v>5.106382978723404E-3</v>
      </c>
      <c r="K693" s="147" t="str">
        <f t="shared" si="54"/>
        <v/>
      </c>
      <c r="L693" s="85"/>
      <c r="M693" s="67">
        <f>L693*8%/47</f>
        <v>0</v>
      </c>
    </row>
    <row r="694" spans="1:13" x14ac:dyDescent="0.4">
      <c r="A694" s="358"/>
      <c r="B694" s="361"/>
      <c r="C694" s="384" t="s">
        <v>156</v>
      </c>
      <c r="D694" s="347" t="s">
        <v>107</v>
      </c>
      <c r="E694" s="365"/>
      <c r="F694" s="396"/>
      <c r="G694" s="145">
        <v>108</v>
      </c>
      <c r="H694" s="61" t="s">
        <v>200</v>
      </c>
      <c r="I694" s="62">
        <v>3</v>
      </c>
      <c r="J694" s="1">
        <f>I694*8%/47</f>
        <v>5.106382978723404E-3</v>
      </c>
      <c r="K694" s="147" t="str">
        <f t="shared" si="54"/>
        <v/>
      </c>
      <c r="L694" s="33"/>
      <c r="M694" s="1">
        <f>L694*8%/47</f>
        <v>0</v>
      </c>
    </row>
    <row r="695" spans="1:13" ht="38.4" customHeight="1" x14ac:dyDescent="0.4">
      <c r="A695" s="358"/>
      <c r="B695" s="361"/>
      <c r="C695" s="384"/>
      <c r="D695" s="347"/>
      <c r="E695" s="365"/>
      <c r="F695" s="396"/>
      <c r="G695" s="145">
        <v>109</v>
      </c>
      <c r="H695" s="61" t="s">
        <v>301</v>
      </c>
      <c r="I695" s="62">
        <v>4</v>
      </c>
      <c r="J695" s="1">
        <f>I695*8%/47</f>
        <v>6.8085106382978723E-3</v>
      </c>
      <c r="K695" s="147" t="str">
        <f t="shared" si="54"/>
        <v/>
      </c>
      <c r="L695" s="33"/>
      <c r="M695" s="1">
        <f>L695*8%/47</f>
        <v>0</v>
      </c>
    </row>
    <row r="696" spans="1:13" ht="16.2" customHeight="1" thickBot="1" x14ac:dyDescent="0.45">
      <c r="A696" s="359"/>
      <c r="B696" s="362"/>
      <c r="C696" s="385"/>
      <c r="D696" s="348"/>
      <c r="E696" s="366"/>
      <c r="F696" s="6"/>
      <c r="G696" s="349" t="s">
        <v>4</v>
      </c>
      <c r="H696" s="350"/>
      <c r="I696" s="63">
        <f>SUM(I693:I695)</f>
        <v>10</v>
      </c>
      <c r="J696" s="2">
        <f>SUM(J693:J695)</f>
        <v>1.7021276595744681E-2</v>
      </c>
      <c r="K696" s="147" t="str">
        <f t="shared" si="54"/>
        <v/>
      </c>
      <c r="L696" s="3">
        <f>SUM(L693:L695)</f>
        <v>0</v>
      </c>
      <c r="M696" s="2">
        <f>SUM(M693:M695)</f>
        <v>0</v>
      </c>
    </row>
    <row r="697" spans="1:13" ht="6" customHeight="1" thickBot="1" x14ac:dyDescent="0.45">
      <c r="A697" s="41"/>
      <c r="B697" s="35"/>
      <c r="C697" s="41"/>
      <c r="D697" s="58"/>
      <c r="E697" s="41"/>
      <c r="G697" s="75"/>
      <c r="H697" s="75"/>
      <c r="I697" s="82"/>
      <c r="J697" s="89"/>
      <c r="K697" s="41"/>
      <c r="L697" s="82"/>
      <c r="M697" s="92"/>
    </row>
    <row r="698" spans="1:13" ht="14.4" customHeight="1" x14ac:dyDescent="0.4">
      <c r="A698" s="400" t="s">
        <v>940</v>
      </c>
      <c r="B698" s="401"/>
      <c r="C698" s="401"/>
      <c r="D698" s="401"/>
      <c r="E698" s="401"/>
      <c r="F698" s="401"/>
      <c r="G698" s="401"/>
      <c r="H698" s="401"/>
      <c r="I698" s="401"/>
      <c r="J698" s="402"/>
      <c r="K698" s="147"/>
      <c r="L698" s="26" t="s">
        <v>70</v>
      </c>
      <c r="M698" s="27" t="s">
        <v>78</v>
      </c>
    </row>
    <row r="699" spans="1:13" x14ac:dyDescent="0.4">
      <c r="A699" s="142">
        <f>G693</f>
        <v>107</v>
      </c>
      <c r="B699" s="386"/>
      <c r="C699" s="387"/>
      <c r="D699" s="387"/>
      <c r="E699" s="387"/>
      <c r="F699" s="387"/>
      <c r="G699" s="387"/>
      <c r="H699" s="387"/>
      <c r="I699" s="387"/>
      <c r="J699" s="388"/>
      <c r="K699" s="41"/>
      <c r="L699" s="29"/>
      <c r="M699" s="30"/>
    </row>
    <row r="700" spans="1:13" x14ac:dyDescent="0.4">
      <c r="A700" s="142">
        <f t="shared" ref="A700:A701" si="63">G694</f>
        <v>108</v>
      </c>
      <c r="B700" s="386"/>
      <c r="C700" s="387"/>
      <c r="D700" s="387"/>
      <c r="E700" s="387"/>
      <c r="F700" s="387"/>
      <c r="G700" s="387"/>
      <c r="H700" s="387"/>
      <c r="I700" s="387"/>
      <c r="J700" s="388"/>
      <c r="K700" s="41"/>
      <c r="L700" s="29"/>
      <c r="M700" s="30"/>
    </row>
    <row r="701" spans="1:13" ht="13.2" thickBot="1" x14ac:dyDescent="0.45">
      <c r="A701" s="143">
        <f t="shared" si="63"/>
        <v>109</v>
      </c>
      <c r="B701" s="389"/>
      <c r="C701" s="390"/>
      <c r="D701" s="390"/>
      <c r="E701" s="390"/>
      <c r="F701" s="390"/>
      <c r="G701" s="390"/>
      <c r="H701" s="390"/>
      <c r="I701" s="390"/>
      <c r="J701" s="391"/>
      <c r="K701" s="41"/>
      <c r="L701" s="31"/>
      <c r="M701" s="32"/>
    </row>
    <row r="702" spans="1:13" ht="6" customHeight="1" thickBot="1" x14ac:dyDescent="0.45">
      <c r="K702" s="41"/>
    </row>
    <row r="703" spans="1:13" ht="37.799999999999997" x14ac:dyDescent="0.4">
      <c r="A703" s="357">
        <v>4.4000000000000004</v>
      </c>
      <c r="B703" s="360" t="s">
        <v>780</v>
      </c>
      <c r="C703" s="149" t="s">
        <v>53</v>
      </c>
      <c r="D703" s="151" t="s">
        <v>504</v>
      </c>
      <c r="E703" s="364">
        <f>I706</f>
        <v>8</v>
      </c>
      <c r="F703" s="150"/>
      <c r="G703" s="144">
        <v>110</v>
      </c>
      <c r="H703" s="4" t="s">
        <v>802</v>
      </c>
      <c r="I703" s="66">
        <v>4</v>
      </c>
      <c r="J703" s="67">
        <f>I703*8%/47</f>
        <v>6.8085106382978723E-3</v>
      </c>
      <c r="K703" s="147" t="str">
        <f t="shared" si="54"/>
        <v/>
      </c>
      <c r="L703" s="85"/>
      <c r="M703" s="67">
        <f>L703*8%/47</f>
        <v>0</v>
      </c>
    </row>
    <row r="704" spans="1:13" ht="25.2" customHeight="1" x14ac:dyDescent="0.4">
      <c r="A704" s="358"/>
      <c r="B704" s="361"/>
      <c r="C704" s="384" t="s">
        <v>80</v>
      </c>
      <c r="D704" s="347" t="s">
        <v>546</v>
      </c>
      <c r="E704" s="365"/>
      <c r="F704" s="396"/>
      <c r="G704" s="145">
        <v>111</v>
      </c>
      <c r="H704" s="172" t="s">
        <v>497</v>
      </c>
      <c r="I704" s="62">
        <v>2</v>
      </c>
      <c r="J704" s="1">
        <f>I704*8%/47</f>
        <v>3.4042553191489361E-3</v>
      </c>
      <c r="K704" s="147" t="str">
        <f t="shared" si="54"/>
        <v/>
      </c>
      <c r="L704" s="33"/>
      <c r="M704" s="1">
        <f>L704*8%/47</f>
        <v>0</v>
      </c>
    </row>
    <row r="705" spans="1:13" ht="25.2" x14ac:dyDescent="0.4">
      <c r="A705" s="358"/>
      <c r="B705" s="361"/>
      <c r="C705" s="384"/>
      <c r="D705" s="347"/>
      <c r="E705" s="365"/>
      <c r="F705" s="396"/>
      <c r="G705" s="145">
        <v>112</v>
      </c>
      <c r="H705" s="172" t="s">
        <v>108</v>
      </c>
      <c r="I705" s="62">
        <v>2</v>
      </c>
      <c r="J705" s="1">
        <f>I705*8%/47</f>
        <v>3.4042553191489361E-3</v>
      </c>
      <c r="K705" s="147" t="str">
        <f t="shared" si="54"/>
        <v/>
      </c>
      <c r="L705" s="33"/>
      <c r="M705" s="1">
        <f>L705*8%/47</f>
        <v>0</v>
      </c>
    </row>
    <row r="706" spans="1:13" ht="16.2" customHeight="1" thickBot="1" x14ac:dyDescent="0.45">
      <c r="A706" s="359"/>
      <c r="B706" s="362"/>
      <c r="C706" s="385"/>
      <c r="D706" s="348"/>
      <c r="E706" s="366"/>
      <c r="F706" s="6"/>
      <c r="G706" s="349" t="s">
        <v>4</v>
      </c>
      <c r="H706" s="350"/>
      <c r="I706" s="63">
        <f>SUM(I703:I705)</f>
        <v>8</v>
      </c>
      <c r="J706" s="2">
        <f>SUM(J703:J705)</f>
        <v>1.3617021276595745E-2</v>
      </c>
      <c r="K706" s="147" t="str">
        <f t="shared" ref="K706:K769" si="64">IF(AND(L706&gt;=0,L706&lt;=I706),"",IF(AND(L706&gt;I706),"*"))</f>
        <v/>
      </c>
      <c r="L706" s="3">
        <f>SUM(L703:L705)</f>
        <v>0</v>
      </c>
      <c r="M706" s="2">
        <f>SUM(M703:M705)</f>
        <v>0</v>
      </c>
    </row>
    <row r="707" spans="1:13" ht="6" customHeight="1" thickBot="1" x14ac:dyDescent="0.45">
      <c r="K707" s="41"/>
    </row>
    <row r="708" spans="1:13" ht="13.95" customHeight="1" x14ac:dyDescent="0.4">
      <c r="A708" s="351" t="s">
        <v>940</v>
      </c>
      <c r="B708" s="352"/>
      <c r="C708" s="352"/>
      <c r="D708" s="352"/>
      <c r="E708" s="352"/>
      <c r="F708" s="352"/>
      <c r="G708" s="352"/>
      <c r="H708" s="352"/>
      <c r="I708" s="352"/>
      <c r="J708" s="353"/>
      <c r="K708" s="147"/>
      <c r="L708" s="26" t="s">
        <v>70</v>
      </c>
      <c r="M708" s="27" t="s">
        <v>78</v>
      </c>
    </row>
    <row r="709" spans="1:13" x14ac:dyDescent="0.4">
      <c r="A709" s="142">
        <f>G703</f>
        <v>110</v>
      </c>
      <c r="B709" s="345"/>
      <c r="C709" s="345"/>
      <c r="D709" s="345"/>
      <c r="E709" s="345"/>
      <c r="F709" s="345"/>
      <c r="G709" s="345"/>
      <c r="H709" s="345"/>
      <c r="I709" s="345"/>
      <c r="J709" s="346"/>
      <c r="K709" s="41"/>
      <c r="L709" s="29"/>
      <c r="M709" s="30"/>
    </row>
    <row r="710" spans="1:13" x14ac:dyDescent="0.4">
      <c r="A710" s="142">
        <f t="shared" ref="A710:A711" si="65">G704</f>
        <v>111</v>
      </c>
      <c r="B710" s="345"/>
      <c r="C710" s="345"/>
      <c r="D710" s="345"/>
      <c r="E710" s="345"/>
      <c r="F710" s="345"/>
      <c r="G710" s="345"/>
      <c r="H710" s="345"/>
      <c r="I710" s="345"/>
      <c r="J710" s="346"/>
      <c r="K710" s="41"/>
      <c r="L710" s="29"/>
      <c r="M710" s="30"/>
    </row>
    <row r="711" spans="1:13" ht="13.2" thickBot="1" x14ac:dyDescent="0.45">
      <c r="A711" s="143">
        <f t="shared" si="65"/>
        <v>112</v>
      </c>
      <c r="B711" s="354"/>
      <c r="C711" s="354"/>
      <c r="D711" s="354"/>
      <c r="E711" s="354"/>
      <c r="F711" s="354"/>
      <c r="G711" s="354"/>
      <c r="H711" s="354"/>
      <c r="I711" s="354"/>
      <c r="J711" s="355"/>
      <c r="K711" s="41"/>
      <c r="L711" s="31"/>
      <c r="M711" s="32"/>
    </row>
    <row r="712" spans="1:13" ht="6" customHeight="1" thickBot="1" x14ac:dyDescent="0.45">
      <c r="K712" s="41"/>
    </row>
    <row r="713" spans="1:13" ht="24" customHeight="1" x14ac:dyDescent="0.4">
      <c r="A713" s="351" t="s">
        <v>1046</v>
      </c>
      <c r="B713" s="352"/>
      <c r="C713" s="352"/>
      <c r="D713" s="352"/>
      <c r="E713" s="353"/>
      <c r="F713" s="403"/>
      <c r="G713" s="421" t="s">
        <v>17</v>
      </c>
      <c r="H713" s="422"/>
      <c r="I713" s="375">
        <f>I729+I752+I769+I783+I798+I814</f>
        <v>105</v>
      </c>
      <c r="J713" s="376"/>
      <c r="K713" s="147"/>
      <c r="L713" s="176" t="s">
        <v>502</v>
      </c>
      <c r="M713" s="174">
        <f>L729+L752+L769+L783+L798+L814</f>
        <v>0</v>
      </c>
    </row>
    <row r="714" spans="1:13" ht="25.2" customHeight="1" x14ac:dyDescent="0.4">
      <c r="A714" s="371" t="s">
        <v>360</v>
      </c>
      <c r="B714" s="377" t="s">
        <v>87</v>
      </c>
      <c r="C714" s="378" t="s">
        <v>179</v>
      </c>
      <c r="D714" s="377" t="s">
        <v>88</v>
      </c>
      <c r="E714" s="372" t="s">
        <v>2</v>
      </c>
      <c r="F714" s="403"/>
      <c r="G714" s="379" t="s">
        <v>84</v>
      </c>
      <c r="H714" s="381" t="s">
        <v>85</v>
      </c>
      <c r="I714" s="367" t="s">
        <v>89</v>
      </c>
      <c r="J714" s="369" t="s">
        <v>3</v>
      </c>
      <c r="K714" s="147"/>
      <c r="L714" s="371" t="s">
        <v>939</v>
      </c>
      <c r="M714" s="372"/>
    </row>
    <row r="715" spans="1:13" x14ac:dyDescent="0.4">
      <c r="A715" s="371"/>
      <c r="B715" s="377"/>
      <c r="C715" s="378"/>
      <c r="D715" s="377"/>
      <c r="E715" s="372"/>
      <c r="F715" s="7"/>
      <c r="G715" s="380"/>
      <c r="H715" s="382"/>
      <c r="I715" s="368"/>
      <c r="J715" s="370"/>
      <c r="K715" s="147"/>
      <c r="L715" s="170" t="s">
        <v>0</v>
      </c>
      <c r="M715" s="171" t="s">
        <v>1</v>
      </c>
    </row>
    <row r="716" spans="1:13" ht="25.2" customHeight="1" x14ac:dyDescent="0.4">
      <c r="A716" s="392">
        <v>5.0999999999999996</v>
      </c>
      <c r="B716" s="361" t="s">
        <v>351</v>
      </c>
      <c r="C716" s="347" t="s">
        <v>18</v>
      </c>
      <c r="D716" s="347" t="s">
        <v>533</v>
      </c>
      <c r="E716" s="372">
        <f>I729</f>
        <v>38</v>
      </c>
      <c r="F716" s="7"/>
      <c r="G716" s="59">
        <v>113</v>
      </c>
      <c r="H716" s="194" t="s">
        <v>555</v>
      </c>
      <c r="I716" s="177">
        <v>2</v>
      </c>
      <c r="J716" s="178">
        <f>I716*14%/105</f>
        <v>2.666666666666667E-3</v>
      </c>
      <c r="K716" s="147" t="str">
        <f t="shared" si="64"/>
        <v/>
      </c>
      <c r="L716" s="179"/>
      <c r="M716" s="178">
        <f>L716*14%/105</f>
        <v>0</v>
      </c>
    </row>
    <row r="717" spans="1:13" ht="15.6" customHeight="1" x14ac:dyDescent="0.4">
      <c r="A717" s="392"/>
      <c r="B717" s="361"/>
      <c r="C717" s="347"/>
      <c r="D717" s="347"/>
      <c r="E717" s="372"/>
      <c r="F717" s="7"/>
      <c r="G717" s="59">
        <v>114</v>
      </c>
      <c r="H717" s="194" t="s">
        <v>556</v>
      </c>
      <c r="I717" s="177">
        <v>2</v>
      </c>
      <c r="J717" s="178">
        <f t="shared" ref="J717:J728" si="66">I717*14%/105</f>
        <v>2.666666666666667E-3</v>
      </c>
      <c r="K717" s="147" t="str">
        <f t="shared" si="64"/>
        <v/>
      </c>
      <c r="L717" s="179"/>
      <c r="M717" s="178">
        <f t="shared" ref="M717:M728" si="67">L717*14%/105</f>
        <v>0</v>
      </c>
    </row>
    <row r="718" spans="1:13" ht="95.4" customHeight="1" x14ac:dyDescent="0.4">
      <c r="A718" s="392"/>
      <c r="B718" s="361"/>
      <c r="C718" s="347" t="s">
        <v>75</v>
      </c>
      <c r="D718" s="347" t="s">
        <v>525</v>
      </c>
      <c r="E718" s="372"/>
      <c r="F718" s="396"/>
      <c r="G718" s="59">
        <v>115</v>
      </c>
      <c r="H718" s="61" t="s">
        <v>982</v>
      </c>
      <c r="I718" s="62">
        <v>3</v>
      </c>
      <c r="J718" s="178">
        <f t="shared" si="66"/>
        <v>4.0000000000000001E-3</v>
      </c>
      <c r="K718" s="147" t="str">
        <f t="shared" si="64"/>
        <v/>
      </c>
      <c r="L718" s="33"/>
      <c r="M718" s="178">
        <f t="shared" si="67"/>
        <v>0</v>
      </c>
    </row>
    <row r="719" spans="1:13" ht="119.4" customHeight="1" x14ac:dyDescent="0.4">
      <c r="A719" s="392"/>
      <c r="B719" s="361"/>
      <c r="C719" s="347"/>
      <c r="D719" s="347"/>
      <c r="E719" s="372"/>
      <c r="F719" s="396"/>
      <c r="G719" s="145">
        <v>116</v>
      </c>
      <c r="H719" s="61" t="s">
        <v>965</v>
      </c>
      <c r="I719" s="62">
        <v>3</v>
      </c>
      <c r="J719" s="178">
        <f t="shared" si="66"/>
        <v>4.0000000000000001E-3</v>
      </c>
      <c r="K719" s="147" t="str">
        <f t="shared" si="64"/>
        <v/>
      </c>
      <c r="L719" s="33"/>
      <c r="M719" s="178">
        <f t="shared" si="67"/>
        <v>0</v>
      </c>
    </row>
    <row r="720" spans="1:13" ht="28.2" customHeight="1" x14ac:dyDescent="0.4">
      <c r="A720" s="392"/>
      <c r="B720" s="361"/>
      <c r="C720" s="347" t="s">
        <v>66</v>
      </c>
      <c r="D720" s="347" t="s">
        <v>598</v>
      </c>
      <c r="E720" s="372"/>
      <c r="F720" s="396"/>
      <c r="G720" s="145">
        <v>117</v>
      </c>
      <c r="H720" s="61" t="s">
        <v>449</v>
      </c>
      <c r="I720" s="62">
        <v>4</v>
      </c>
      <c r="J720" s="178">
        <f t="shared" si="66"/>
        <v>5.333333333333334E-3</v>
      </c>
      <c r="K720" s="147" t="str">
        <f t="shared" si="64"/>
        <v/>
      </c>
      <c r="L720" s="33"/>
      <c r="M720" s="178">
        <f t="shared" si="67"/>
        <v>0</v>
      </c>
    </row>
    <row r="721" spans="1:13" ht="23.4" customHeight="1" x14ac:dyDescent="0.4">
      <c r="A721" s="392"/>
      <c r="B721" s="361"/>
      <c r="C721" s="347"/>
      <c r="D721" s="347"/>
      <c r="E721" s="372"/>
      <c r="F721" s="396"/>
      <c r="G721" s="145">
        <v>118</v>
      </c>
      <c r="H721" s="61" t="s">
        <v>734</v>
      </c>
      <c r="I721" s="62">
        <v>2</v>
      </c>
      <c r="J721" s="178">
        <f t="shared" si="66"/>
        <v>2.666666666666667E-3</v>
      </c>
      <c r="K721" s="147" t="str">
        <f t="shared" si="64"/>
        <v/>
      </c>
      <c r="L721" s="33"/>
      <c r="M721" s="178">
        <f t="shared" si="67"/>
        <v>0</v>
      </c>
    </row>
    <row r="722" spans="1:13" ht="100.8" x14ac:dyDescent="0.4">
      <c r="A722" s="392"/>
      <c r="B722" s="361"/>
      <c r="C722" s="141" t="s">
        <v>157</v>
      </c>
      <c r="D722" s="141" t="s">
        <v>318</v>
      </c>
      <c r="E722" s="372"/>
      <c r="F722" s="150"/>
      <c r="G722" s="145">
        <v>119</v>
      </c>
      <c r="H722" s="61" t="s">
        <v>426</v>
      </c>
      <c r="I722" s="62">
        <v>4</v>
      </c>
      <c r="J722" s="178">
        <f t="shared" si="66"/>
        <v>5.333333333333334E-3</v>
      </c>
      <c r="K722" s="147" t="str">
        <f t="shared" si="64"/>
        <v/>
      </c>
      <c r="L722" s="33"/>
      <c r="M722" s="178">
        <f t="shared" si="67"/>
        <v>0</v>
      </c>
    </row>
    <row r="723" spans="1:13" ht="31.2" customHeight="1" x14ac:dyDescent="0.4">
      <c r="A723" s="392"/>
      <c r="B723" s="361"/>
      <c r="C723" s="347" t="s">
        <v>158</v>
      </c>
      <c r="D723" s="347" t="s">
        <v>319</v>
      </c>
      <c r="E723" s="372"/>
      <c r="F723" s="396"/>
      <c r="G723" s="145">
        <v>120</v>
      </c>
      <c r="H723" s="61" t="s">
        <v>320</v>
      </c>
      <c r="I723" s="62">
        <v>2</v>
      </c>
      <c r="J723" s="178">
        <f t="shared" si="66"/>
        <v>2.666666666666667E-3</v>
      </c>
      <c r="K723" s="147" t="str">
        <f t="shared" si="64"/>
        <v/>
      </c>
      <c r="L723" s="33"/>
      <c r="M723" s="178">
        <f t="shared" si="67"/>
        <v>0</v>
      </c>
    </row>
    <row r="724" spans="1:13" ht="22.95" customHeight="1" x14ac:dyDescent="0.4">
      <c r="A724" s="392"/>
      <c r="B724" s="361"/>
      <c r="C724" s="347"/>
      <c r="D724" s="347"/>
      <c r="E724" s="372"/>
      <c r="F724" s="396"/>
      <c r="G724" s="145">
        <v>121</v>
      </c>
      <c r="H724" s="61" t="s">
        <v>735</v>
      </c>
      <c r="I724" s="62">
        <v>2</v>
      </c>
      <c r="J724" s="178">
        <f t="shared" si="66"/>
        <v>2.666666666666667E-3</v>
      </c>
      <c r="K724" s="147" t="str">
        <f t="shared" si="64"/>
        <v/>
      </c>
      <c r="L724" s="33"/>
      <c r="M724" s="178">
        <f t="shared" si="67"/>
        <v>0</v>
      </c>
    </row>
    <row r="725" spans="1:13" ht="78.599999999999994" customHeight="1" x14ac:dyDescent="0.4">
      <c r="A725" s="392"/>
      <c r="B725" s="361"/>
      <c r="C725" s="141" t="s">
        <v>159</v>
      </c>
      <c r="D725" s="141" t="s">
        <v>271</v>
      </c>
      <c r="E725" s="372"/>
      <c r="F725" s="11"/>
      <c r="G725" s="145">
        <v>122</v>
      </c>
      <c r="H725" s="61" t="s">
        <v>983</v>
      </c>
      <c r="I725" s="62">
        <v>4</v>
      </c>
      <c r="J725" s="178">
        <f t="shared" si="66"/>
        <v>5.333333333333334E-3</v>
      </c>
      <c r="K725" s="147" t="str">
        <f t="shared" si="64"/>
        <v/>
      </c>
      <c r="L725" s="33"/>
      <c r="M725" s="178">
        <f t="shared" si="67"/>
        <v>0</v>
      </c>
    </row>
    <row r="726" spans="1:13" ht="49.2" customHeight="1" x14ac:dyDescent="0.4">
      <c r="A726" s="392"/>
      <c r="B726" s="361"/>
      <c r="C726" s="347" t="s">
        <v>160</v>
      </c>
      <c r="D726" s="347" t="s">
        <v>180</v>
      </c>
      <c r="E726" s="372"/>
      <c r="F726" s="396"/>
      <c r="G726" s="145">
        <v>123</v>
      </c>
      <c r="H726" s="61" t="s">
        <v>801</v>
      </c>
      <c r="I726" s="62">
        <v>4</v>
      </c>
      <c r="J726" s="178">
        <f t="shared" si="66"/>
        <v>5.333333333333334E-3</v>
      </c>
      <c r="K726" s="147" t="str">
        <f t="shared" si="64"/>
        <v/>
      </c>
      <c r="L726" s="33"/>
      <c r="M726" s="178">
        <f t="shared" si="67"/>
        <v>0</v>
      </c>
    </row>
    <row r="727" spans="1:13" ht="15.6" customHeight="1" x14ac:dyDescent="0.4">
      <c r="A727" s="392"/>
      <c r="B727" s="361"/>
      <c r="C727" s="347"/>
      <c r="D727" s="347"/>
      <c r="E727" s="372"/>
      <c r="F727" s="396"/>
      <c r="G727" s="145">
        <v>124</v>
      </c>
      <c r="H727" s="61" t="s">
        <v>713</v>
      </c>
      <c r="I727" s="62">
        <v>4</v>
      </c>
      <c r="J727" s="178">
        <f t="shared" si="66"/>
        <v>5.333333333333334E-3</v>
      </c>
      <c r="K727" s="147" t="str">
        <f t="shared" si="64"/>
        <v/>
      </c>
      <c r="L727" s="33"/>
      <c r="M727" s="178">
        <f t="shared" si="67"/>
        <v>0</v>
      </c>
    </row>
    <row r="728" spans="1:13" ht="37.200000000000003" customHeight="1" x14ac:dyDescent="0.4">
      <c r="A728" s="392"/>
      <c r="B728" s="361"/>
      <c r="C728" s="347" t="s">
        <v>416</v>
      </c>
      <c r="D728" s="347" t="s">
        <v>714</v>
      </c>
      <c r="E728" s="372"/>
      <c r="F728" s="150"/>
      <c r="G728" s="145">
        <v>125</v>
      </c>
      <c r="H728" s="61" t="s">
        <v>715</v>
      </c>
      <c r="I728" s="62">
        <v>2</v>
      </c>
      <c r="J728" s="178">
        <f t="shared" si="66"/>
        <v>2.666666666666667E-3</v>
      </c>
      <c r="K728" s="147" t="str">
        <f t="shared" si="64"/>
        <v/>
      </c>
      <c r="L728" s="33"/>
      <c r="M728" s="178">
        <f t="shared" si="67"/>
        <v>0</v>
      </c>
    </row>
    <row r="729" spans="1:13" ht="16.2" customHeight="1" thickBot="1" x14ac:dyDescent="0.45">
      <c r="A729" s="393"/>
      <c r="B729" s="362"/>
      <c r="C729" s="348"/>
      <c r="D729" s="348"/>
      <c r="E729" s="420"/>
      <c r="F729" s="11"/>
      <c r="G729" s="349" t="s">
        <v>4</v>
      </c>
      <c r="H729" s="350"/>
      <c r="I729" s="68">
        <f>SUM(I716:I728)</f>
        <v>38</v>
      </c>
      <c r="J729" s="13">
        <f>SUM(J716:J728)</f>
        <v>5.0666666666666679E-2</v>
      </c>
      <c r="K729" s="147" t="str">
        <f t="shared" si="64"/>
        <v/>
      </c>
      <c r="L729" s="14">
        <f>SUM(L716:L728)</f>
        <v>0</v>
      </c>
      <c r="M729" s="13">
        <f>SUM(M716:M728)</f>
        <v>0</v>
      </c>
    </row>
    <row r="730" spans="1:13" ht="6" customHeight="1" thickBot="1" x14ac:dyDescent="0.45">
      <c r="A730" s="23"/>
      <c r="B730" s="35"/>
      <c r="C730" s="23"/>
      <c r="D730" s="58"/>
      <c r="E730" s="23"/>
      <c r="F730" s="9"/>
      <c r="G730" s="75"/>
      <c r="H730" s="75"/>
      <c r="I730" s="76"/>
      <c r="J730" s="77"/>
      <c r="K730" s="41"/>
      <c r="L730" s="76"/>
      <c r="M730" s="77"/>
    </row>
    <row r="731" spans="1:13" x14ac:dyDescent="0.4">
      <c r="A731" s="351" t="s">
        <v>940</v>
      </c>
      <c r="B731" s="352"/>
      <c r="C731" s="352"/>
      <c r="D731" s="352"/>
      <c r="E731" s="352"/>
      <c r="F731" s="352"/>
      <c r="G731" s="352"/>
      <c r="H731" s="352"/>
      <c r="I731" s="352"/>
      <c r="J731" s="353"/>
      <c r="K731" s="147"/>
      <c r="L731" s="26" t="s">
        <v>70</v>
      </c>
      <c r="M731" s="27" t="s">
        <v>78</v>
      </c>
    </row>
    <row r="732" spans="1:13" x14ac:dyDescent="0.4">
      <c r="A732" s="142">
        <f>G716</f>
        <v>113</v>
      </c>
      <c r="B732" s="345"/>
      <c r="C732" s="345"/>
      <c r="D732" s="345"/>
      <c r="E732" s="345"/>
      <c r="F732" s="345"/>
      <c r="G732" s="345"/>
      <c r="H732" s="345"/>
      <c r="I732" s="345"/>
      <c r="J732" s="346"/>
      <c r="K732" s="41"/>
      <c r="L732" s="29"/>
      <c r="M732" s="30"/>
    </row>
    <row r="733" spans="1:13" x14ac:dyDescent="0.4">
      <c r="A733" s="142">
        <f t="shared" ref="A733:A743" si="68">G717</f>
        <v>114</v>
      </c>
      <c r="B733" s="345"/>
      <c r="C733" s="345"/>
      <c r="D733" s="345"/>
      <c r="E733" s="345"/>
      <c r="F733" s="345"/>
      <c r="G733" s="345"/>
      <c r="H733" s="345"/>
      <c r="I733" s="345"/>
      <c r="J733" s="346"/>
      <c r="K733" s="41"/>
      <c r="L733" s="29"/>
      <c r="M733" s="30"/>
    </row>
    <row r="734" spans="1:13" x14ac:dyDescent="0.4">
      <c r="A734" s="142">
        <f t="shared" si="68"/>
        <v>115</v>
      </c>
      <c r="B734" s="345"/>
      <c r="C734" s="345"/>
      <c r="D734" s="345"/>
      <c r="E734" s="345"/>
      <c r="F734" s="345"/>
      <c r="G734" s="345"/>
      <c r="H734" s="345"/>
      <c r="I734" s="345"/>
      <c r="J734" s="346"/>
      <c r="K734" s="41"/>
      <c r="L734" s="29"/>
      <c r="M734" s="30"/>
    </row>
    <row r="735" spans="1:13" x14ac:dyDescent="0.4">
      <c r="A735" s="142">
        <f t="shared" si="68"/>
        <v>116</v>
      </c>
      <c r="B735" s="345"/>
      <c r="C735" s="345"/>
      <c r="D735" s="345"/>
      <c r="E735" s="345"/>
      <c r="F735" s="345"/>
      <c r="G735" s="345"/>
      <c r="H735" s="345"/>
      <c r="I735" s="345"/>
      <c r="J735" s="346"/>
      <c r="K735" s="41"/>
      <c r="L735" s="29"/>
      <c r="M735" s="30"/>
    </row>
    <row r="736" spans="1:13" x14ac:dyDescent="0.4">
      <c r="A736" s="142">
        <f t="shared" si="68"/>
        <v>117</v>
      </c>
      <c r="B736" s="345"/>
      <c r="C736" s="345"/>
      <c r="D736" s="345"/>
      <c r="E736" s="345"/>
      <c r="F736" s="345"/>
      <c r="G736" s="345"/>
      <c r="H736" s="345"/>
      <c r="I736" s="345"/>
      <c r="J736" s="346"/>
      <c r="K736" s="41"/>
      <c r="L736" s="29"/>
      <c r="M736" s="30"/>
    </row>
    <row r="737" spans="1:13" x14ac:dyDescent="0.4">
      <c r="A737" s="142">
        <f t="shared" si="68"/>
        <v>118</v>
      </c>
      <c r="B737" s="345"/>
      <c r="C737" s="345"/>
      <c r="D737" s="345"/>
      <c r="E737" s="345"/>
      <c r="F737" s="345"/>
      <c r="G737" s="345"/>
      <c r="H737" s="345"/>
      <c r="I737" s="345"/>
      <c r="J737" s="346"/>
      <c r="K737" s="41"/>
      <c r="L737" s="29"/>
      <c r="M737" s="30"/>
    </row>
    <row r="738" spans="1:13" x14ac:dyDescent="0.4">
      <c r="A738" s="142">
        <f t="shared" si="68"/>
        <v>119</v>
      </c>
      <c r="B738" s="345"/>
      <c r="C738" s="345"/>
      <c r="D738" s="345"/>
      <c r="E738" s="345"/>
      <c r="F738" s="345"/>
      <c r="G738" s="345"/>
      <c r="H738" s="345"/>
      <c r="I738" s="345"/>
      <c r="J738" s="346"/>
      <c r="K738" s="41"/>
      <c r="L738" s="29"/>
      <c r="M738" s="30"/>
    </row>
    <row r="739" spans="1:13" x14ac:dyDescent="0.4">
      <c r="A739" s="142">
        <f t="shared" si="68"/>
        <v>120</v>
      </c>
      <c r="B739" s="345"/>
      <c r="C739" s="345"/>
      <c r="D739" s="345"/>
      <c r="E739" s="345"/>
      <c r="F739" s="345"/>
      <c r="G739" s="345"/>
      <c r="H739" s="345"/>
      <c r="I739" s="345"/>
      <c r="J739" s="346"/>
      <c r="K739" s="41"/>
      <c r="L739" s="29"/>
      <c r="M739" s="30"/>
    </row>
    <row r="740" spans="1:13" x14ac:dyDescent="0.4">
      <c r="A740" s="142">
        <f t="shared" si="68"/>
        <v>121</v>
      </c>
      <c r="B740" s="345"/>
      <c r="C740" s="345"/>
      <c r="D740" s="345"/>
      <c r="E740" s="345"/>
      <c r="F740" s="345"/>
      <c r="G740" s="345"/>
      <c r="H740" s="345"/>
      <c r="I740" s="345"/>
      <c r="J740" s="346"/>
      <c r="K740" s="41"/>
      <c r="L740" s="29"/>
      <c r="M740" s="30"/>
    </row>
    <row r="741" spans="1:13" x14ac:dyDescent="0.4">
      <c r="A741" s="142">
        <f t="shared" si="68"/>
        <v>122</v>
      </c>
      <c r="B741" s="345"/>
      <c r="C741" s="345"/>
      <c r="D741" s="345"/>
      <c r="E741" s="345"/>
      <c r="F741" s="345"/>
      <c r="G741" s="345"/>
      <c r="H741" s="345"/>
      <c r="I741" s="345"/>
      <c r="J741" s="346"/>
      <c r="K741" s="41"/>
      <c r="L741" s="29"/>
      <c r="M741" s="30"/>
    </row>
    <row r="742" spans="1:13" x14ac:dyDescent="0.4">
      <c r="A742" s="142">
        <f t="shared" si="68"/>
        <v>123</v>
      </c>
      <c r="B742" s="345"/>
      <c r="C742" s="345"/>
      <c r="D742" s="345"/>
      <c r="E742" s="345"/>
      <c r="F742" s="345"/>
      <c r="G742" s="345"/>
      <c r="H742" s="345"/>
      <c r="I742" s="345"/>
      <c r="J742" s="346"/>
      <c r="K742" s="41"/>
      <c r="L742" s="29"/>
      <c r="M742" s="30"/>
    </row>
    <row r="743" spans="1:13" x14ac:dyDescent="0.4">
      <c r="A743" s="142">
        <f t="shared" si="68"/>
        <v>124</v>
      </c>
      <c r="B743" s="345"/>
      <c r="C743" s="345"/>
      <c r="D743" s="345"/>
      <c r="E743" s="345"/>
      <c r="F743" s="345"/>
      <c r="G743" s="345"/>
      <c r="H743" s="345"/>
      <c r="I743" s="345"/>
      <c r="J743" s="346"/>
      <c r="K743" s="41"/>
      <c r="L743" s="29"/>
      <c r="M743" s="30"/>
    </row>
    <row r="744" spans="1:13" ht="13.2" thickBot="1" x14ac:dyDescent="0.45">
      <c r="A744" s="143">
        <f>G728</f>
        <v>125</v>
      </c>
      <c r="B744" s="354"/>
      <c r="C744" s="354"/>
      <c r="D744" s="354"/>
      <c r="E744" s="354"/>
      <c r="F744" s="354"/>
      <c r="G744" s="354"/>
      <c r="H744" s="354"/>
      <c r="I744" s="354"/>
      <c r="J744" s="355"/>
      <c r="K744" s="41"/>
      <c r="L744" s="31"/>
      <c r="M744" s="32"/>
    </row>
    <row r="745" spans="1:13" ht="6" customHeight="1" thickBot="1" x14ac:dyDescent="0.45">
      <c r="A745" s="23"/>
      <c r="B745" s="35"/>
      <c r="C745" s="23"/>
      <c r="D745" s="35"/>
      <c r="E745" s="23"/>
      <c r="F745" s="9"/>
      <c r="G745" s="91"/>
      <c r="H745" s="58"/>
      <c r="I745" s="76"/>
      <c r="J745" s="77"/>
      <c r="K745" s="41"/>
      <c r="L745" s="76"/>
      <c r="M745" s="77"/>
    </row>
    <row r="746" spans="1:13" ht="25.2" customHeight="1" x14ac:dyDescent="0.4">
      <c r="A746" s="357">
        <v>5.2</v>
      </c>
      <c r="B746" s="360" t="s">
        <v>296</v>
      </c>
      <c r="C746" s="383" t="s">
        <v>19</v>
      </c>
      <c r="D746" s="363" t="s">
        <v>599</v>
      </c>
      <c r="E746" s="364">
        <f>I752</f>
        <v>14</v>
      </c>
      <c r="F746" s="410"/>
      <c r="G746" s="144">
        <v>126</v>
      </c>
      <c r="H746" s="4" t="s">
        <v>477</v>
      </c>
      <c r="I746" s="66">
        <v>2</v>
      </c>
      <c r="J746" s="67">
        <f>I746*14%/105</f>
        <v>2.666666666666667E-3</v>
      </c>
      <c r="K746" s="147" t="str">
        <f t="shared" si="64"/>
        <v/>
      </c>
      <c r="L746" s="85"/>
      <c r="M746" s="67">
        <f>L746*14%/105</f>
        <v>0</v>
      </c>
    </row>
    <row r="747" spans="1:13" ht="25.2" x14ac:dyDescent="0.4">
      <c r="A747" s="358"/>
      <c r="B747" s="361"/>
      <c r="C747" s="384"/>
      <c r="D747" s="347"/>
      <c r="E747" s="365"/>
      <c r="F747" s="410"/>
      <c r="G747" s="145">
        <v>127</v>
      </c>
      <c r="H747" s="61" t="s">
        <v>487</v>
      </c>
      <c r="I747" s="62">
        <v>2</v>
      </c>
      <c r="J747" s="1">
        <f>I747*14%/105</f>
        <v>2.666666666666667E-3</v>
      </c>
      <c r="K747" s="147" t="str">
        <f t="shared" si="64"/>
        <v/>
      </c>
      <c r="L747" s="33"/>
      <c r="M747" s="1">
        <f>L747*14%/105</f>
        <v>0</v>
      </c>
    </row>
    <row r="748" spans="1:13" ht="15.6" customHeight="1" x14ac:dyDescent="0.4">
      <c r="A748" s="358"/>
      <c r="B748" s="361"/>
      <c r="C748" s="384"/>
      <c r="D748" s="347"/>
      <c r="E748" s="365"/>
      <c r="F748" s="410"/>
      <c r="G748" s="145">
        <v>128</v>
      </c>
      <c r="H748" s="61" t="s">
        <v>109</v>
      </c>
      <c r="I748" s="62">
        <v>2</v>
      </c>
      <c r="J748" s="1">
        <f t="shared" ref="J748:J751" si="69">I748*14%/105</f>
        <v>2.666666666666667E-3</v>
      </c>
      <c r="K748" s="147" t="str">
        <f t="shared" si="64"/>
        <v/>
      </c>
      <c r="L748" s="33"/>
      <c r="M748" s="1">
        <f t="shared" ref="M748:M751" si="70">L748*14%/105</f>
        <v>0</v>
      </c>
    </row>
    <row r="749" spans="1:13" ht="37.799999999999997" x14ac:dyDescent="0.4">
      <c r="A749" s="358"/>
      <c r="B749" s="361"/>
      <c r="C749" s="148" t="s">
        <v>246</v>
      </c>
      <c r="D749" s="141" t="s">
        <v>352</v>
      </c>
      <c r="E749" s="365"/>
      <c r="F749" s="150"/>
      <c r="G749" s="145">
        <v>129</v>
      </c>
      <c r="H749" s="61" t="s">
        <v>582</v>
      </c>
      <c r="I749" s="62">
        <v>2</v>
      </c>
      <c r="J749" s="1">
        <f t="shared" si="69"/>
        <v>2.666666666666667E-3</v>
      </c>
      <c r="K749" s="147" t="str">
        <f t="shared" si="64"/>
        <v/>
      </c>
      <c r="L749" s="33"/>
      <c r="M749" s="1">
        <f t="shared" si="70"/>
        <v>0</v>
      </c>
    </row>
    <row r="750" spans="1:13" ht="35.4" customHeight="1" x14ac:dyDescent="0.4">
      <c r="A750" s="358"/>
      <c r="B750" s="361"/>
      <c r="C750" s="384" t="s">
        <v>161</v>
      </c>
      <c r="D750" s="347" t="s">
        <v>716</v>
      </c>
      <c r="E750" s="365"/>
      <c r="F750" s="396"/>
      <c r="G750" s="145">
        <v>130</v>
      </c>
      <c r="H750" s="61" t="s">
        <v>736</v>
      </c>
      <c r="I750" s="62">
        <v>4</v>
      </c>
      <c r="J750" s="1">
        <f t="shared" si="69"/>
        <v>5.333333333333334E-3</v>
      </c>
      <c r="K750" s="147" t="str">
        <f t="shared" si="64"/>
        <v/>
      </c>
      <c r="L750" s="33"/>
      <c r="M750" s="1">
        <f t="shared" si="70"/>
        <v>0</v>
      </c>
    </row>
    <row r="751" spans="1:13" ht="15.6" customHeight="1" x14ac:dyDescent="0.4">
      <c r="A751" s="358"/>
      <c r="B751" s="361"/>
      <c r="C751" s="384"/>
      <c r="D751" s="347"/>
      <c r="E751" s="365"/>
      <c r="F751" s="396"/>
      <c r="G751" s="145">
        <v>131</v>
      </c>
      <c r="H751" s="61" t="s">
        <v>693</v>
      </c>
      <c r="I751" s="62">
        <v>2</v>
      </c>
      <c r="J751" s="1">
        <f t="shared" si="69"/>
        <v>2.666666666666667E-3</v>
      </c>
      <c r="K751" s="147" t="str">
        <f t="shared" si="64"/>
        <v/>
      </c>
      <c r="L751" s="33"/>
      <c r="M751" s="1">
        <f t="shared" si="70"/>
        <v>0</v>
      </c>
    </row>
    <row r="752" spans="1:13" ht="16.2" customHeight="1" thickBot="1" x14ac:dyDescent="0.45">
      <c r="A752" s="359"/>
      <c r="B752" s="362"/>
      <c r="C752" s="385"/>
      <c r="D752" s="348"/>
      <c r="E752" s="366"/>
      <c r="F752" s="6"/>
      <c r="G752" s="349" t="s">
        <v>4</v>
      </c>
      <c r="H752" s="350"/>
      <c r="I752" s="63">
        <f>SUM(I746:I751)</f>
        <v>14</v>
      </c>
      <c r="J752" s="2">
        <f>SUM(J746:J751)</f>
        <v>1.8666666666666668E-2</v>
      </c>
      <c r="K752" s="147" t="str">
        <f t="shared" si="64"/>
        <v/>
      </c>
      <c r="L752" s="3">
        <f>SUM(L746:L751)</f>
        <v>0</v>
      </c>
      <c r="M752" s="2">
        <f>SUM(M746:M751)</f>
        <v>0</v>
      </c>
    </row>
    <row r="753" spans="1:13" ht="6" customHeight="1" thickBot="1" x14ac:dyDescent="0.45">
      <c r="A753" s="41"/>
      <c r="B753" s="35"/>
      <c r="C753" s="41"/>
      <c r="D753" s="58"/>
      <c r="E753" s="41"/>
      <c r="G753" s="75"/>
      <c r="H753" s="75"/>
      <c r="I753" s="82"/>
      <c r="J753" s="83"/>
      <c r="K753" s="41"/>
      <c r="L753" s="86"/>
      <c r="M753" s="93"/>
    </row>
    <row r="754" spans="1:13" ht="12.6" customHeight="1" x14ac:dyDescent="0.4">
      <c r="A754" s="351" t="s">
        <v>940</v>
      </c>
      <c r="B754" s="352"/>
      <c r="C754" s="352"/>
      <c r="D754" s="352"/>
      <c r="E754" s="352"/>
      <c r="F754" s="352"/>
      <c r="G754" s="352"/>
      <c r="H754" s="352"/>
      <c r="I754" s="352"/>
      <c r="J754" s="353"/>
      <c r="K754" s="147"/>
      <c r="L754" s="26" t="s">
        <v>70</v>
      </c>
      <c r="M754" s="27" t="s">
        <v>78</v>
      </c>
    </row>
    <row r="755" spans="1:13" x14ac:dyDescent="0.4">
      <c r="A755" s="142">
        <f t="shared" ref="A755:A760" si="71">G746</f>
        <v>126</v>
      </c>
      <c r="B755" s="345"/>
      <c r="C755" s="345"/>
      <c r="D755" s="345"/>
      <c r="E755" s="345"/>
      <c r="F755" s="345"/>
      <c r="G755" s="345"/>
      <c r="H755" s="345"/>
      <c r="I755" s="345"/>
      <c r="J755" s="346"/>
      <c r="K755" s="41"/>
      <c r="L755" s="29"/>
      <c r="M755" s="30"/>
    </row>
    <row r="756" spans="1:13" x14ac:dyDescent="0.4">
      <c r="A756" s="142">
        <f t="shared" si="71"/>
        <v>127</v>
      </c>
      <c r="B756" s="345"/>
      <c r="C756" s="345"/>
      <c r="D756" s="345"/>
      <c r="E756" s="345"/>
      <c r="F756" s="345"/>
      <c r="G756" s="345"/>
      <c r="H756" s="345"/>
      <c r="I756" s="345"/>
      <c r="J756" s="346"/>
      <c r="K756" s="41"/>
      <c r="L756" s="29"/>
      <c r="M756" s="30"/>
    </row>
    <row r="757" spans="1:13" x14ac:dyDescent="0.4">
      <c r="A757" s="142">
        <f t="shared" si="71"/>
        <v>128</v>
      </c>
      <c r="B757" s="345"/>
      <c r="C757" s="345"/>
      <c r="D757" s="345"/>
      <c r="E757" s="345"/>
      <c r="F757" s="345"/>
      <c r="G757" s="345"/>
      <c r="H757" s="345"/>
      <c r="I757" s="345"/>
      <c r="J757" s="346"/>
      <c r="K757" s="41"/>
      <c r="L757" s="29"/>
      <c r="M757" s="30"/>
    </row>
    <row r="758" spans="1:13" x14ac:dyDescent="0.4">
      <c r="A758" s="142">
        <f t="shared" si="71"/>
        <v>129</v>
      </c>
      <c r="B758" s="345"/>
      <c r="C758" s="345"/>
      <c r="D758" s="345"/>
      <c r="E758" s="345"/>
      <c r="F758" s="345"/>
      <c r="G758" s="345"/>
      <c r="H758" s="345"/>
      <c r="I758" s="345"/>
      <c r="J758" s="346"/>
      <c r="K758" s="41"/>
      <c r="L758" s="29"/>
      <c r="M758" s="30"/>
    </row>
    <row r="759" spans="1:13" x14ac:dyDescent="0.4">
      <c r="A759" s="142">
        <f t="shared" si="71"/>
        <v>130</v>
      </c>
      <c r="B759" s="345"/>
      <c r="C759" s="345"/>
      <c r="D759" s="345"/>
      <c r="E759" s="345"/>
      <c r="F759" s="345"/>
      <c r="G759" s="345"/>
      <c r="H759" s="345"/>
      <c r="I759" s="345"/>
      <c r="J759" s="346"/>
      <c r="K759" s="41"/>
      <c r="L759" s="29"/>
      <c r="M759" s="30"/>
    </row>
    <row r="760" spans="1:13" ht="13.2" thickBot="1" x14ac:dyDescent="0.45">
      <c r="A760" s="143">
        <f t="shared" si="71"/>
        <v>131</v>
      </c>
      <c r="B760" s="354"/>
      <c r="C760" s="354"/>
      <c r="D760" s="354"/>
      <c r="E760" s="354"/>
      <c r="F760" s="354"/>
      <c r="G760" s="354"/>
      <c r="H760" s="354"/>
      <c r="I760" s="354"/>
      <c r="J760" s="355"/>
      <c r="K760" s="41"/>
      <c r="L760" s="38"/>
      <c r="M760" s="57"/>
    </row>
    <row r="761" spans="1:13" ht="6" customHeight="1" thickBot="1" x14ac:dyDescent="0.45">
      <c r="K761" s="41"/>
    </row>
    <row r="762" spans="1:13" ht="25.2" customHeight="1" x14ac:dyDescent="0.4">
      <c r="A762" s="357">
        <v>5.3</v>
      </c>
      <c r="B762" s="360" t="s">
        <v>779</v>
      </c>
      <c r="C762" s="383" t="s">
        <v>20</v>
      </c>
      <c r="D762" s="363" t="s">
        <v>302</v>
      </c>
      <c r="E762" s="364">
        <f>I769</f>
        <v>14</v>
      </c>
      <c r="F762" s="410"/>
      <c r="G762" s="144">
        <v>132</v>
      </c>
      <c r="H762" s="4" t="s">
        <v>498</v>
      </c>
      <c r="I762" s="66">
        <v>1</v>
      </c>
      <c r="J762" s="67">
        <f>I762*14%/105</f>
        <v>1.3333333333333335E-3</v>
      </c>
      <c r="K762" s="147" t="str">
        <f t="shared" si="64"/>
        <v/>
      </c>
      <c r="L762" s="85"/>
      <c r="M762" s="67">
        <f>L762*14%/105</f>
        <v>0</v>
      </c>
    </row>
    <row r="763" spans="1:13" ht="25.2" x14ac:dyDescent="0.4">
      <c r="A763" s="358"/>
      <c r="B763" s="361"/>
      <c r="C763" s="384"/>
      <c r="D763" s="347"/>
      <c r="E763" s="365"/>
      <c r="F763" s="410"/>
      <c r="G763" s="145">
        <v>133</v>
      </c>
      <c r="H763" s="61" t="s">
        <v>966</v>
      </c>
      <c r="I763" s="62">
        <v>5</v>
      </c>
      <c r="J763" s="1">
        <f>I763*14%/105</f>
        <v>6.6666666666666671E-3</v>
      </c>
      <c r="K763" s="147" t="str">
        <f t="shared" si="64"/>
        <v/>
      </c>
      <c r="L763" s="33"/>
      <c r="M763" s="1">
        <f>L763*14%/105</f>
        <v>0</v>
      </c>
    </row>
    <row r="764" spans="1:13" ht="54" customHeight="1" x14ac:dyDescent="0.4">
      <c r="A764" s="358"/>
      <c r="B764" s="361"/>
      <c r="C764" s="384"/>
      <c r="D764" s="347"/>
      <c r="E764" s="365"/>
      <c r="F764" s="410"/>
      <c r="G764" s="145">
        <v>134</v>
      </c>
      <c r="H764" s="61" t="s">
        <v>583</v>
      </c>
      <c r="I764" s="62">
        <v>1</v>
      </c>
      <c r="J764" s="1">
        <f t="shared" ref="J764:J768" si="72">I764*14%/105</f>
        <v>1.3333333333333335E-3</v>
      </c>
      <c r="K764" s="147" t="str">
        <f t="shared" si="64"/>
        <v/>
      </c>
      <c r="L764" s="33"/>
      <c r="M764" s="1">
        <f t="shared" ref="M764:M768" si="73">L764*14%/105</f>
        <v>0</v>
      </c>
    </row>
    <row r="765" spans="1:13" ht="25.2" x14ac:dyDescent="0.4">
      <c r="A765" s="358"/>
      <c r="B765" s="361"/>
      <c r="C765" s="384"/>
      <c r="D765" s="347"/>
      <c r="E765" s="365"/>
      <c r="F765" s="410"/>
      <c r="G765" s="145">
        <v>135</v>
      </c>
      <c r="H765" s="61" t="s">
        <v>478</v>
      </c>
      <c r="I765" s="62">
        <v>1</v>
      </c>
      <c r="J765" s="1">
        <f t="shared" si="72"/>
        <v>1.3333333333333335E-3</v>
      </c>
      <c r="K765" s="147" t="str">
        <f t="shared" si="64"/>
        <v/>
      </c>
      <c r="L765" s="33"/>
      <c r="M765" s="1">
        <f t="shared" si="73"/>
        <v>0</v>
      </c>
    </row>
    <row r="766" spans="1:13" ht="25.2" x14ac:dyDescent="0.4">
      <c r="A766" s="358"/>
      <c r="B766" s="361"/>
      <c r="C766" s="384"/>
      <c r="D766" s="347"/>
      <c r="E766" s="365"/>
      <c r="F766" s="410"/>
      <c r="G766" s="145">
        <v>136</v>
      </c>
      <c r="H766" s="61" t="s">
        <v>534</v>
      </c>
      <c r="I766" s="62">
        <v>1</v>
      </c>
      <c r="J766" s="1">
        <f t="shared" si="72"/>
        <v>1.3333333333333335E-3</v>
      </c>
      <c r="K766" s="147" t="str">
        <f t="shared" si="64"/>
        <v/>
      </c>
      <c r="L766" s="33"/>
      <c r="M766" s="1">
        <f t="shared" si="73"/>
        <v>0</v>
      </c>
    </row>
    <row r="767" spans="1:13" ht="15.6" customHeight="1" x14ac:dyDescent="0.4">
      <c r="A767" s="358"/>
      <c r="B767" s="361"/>
      <c r="C767" s="384"/>
      <c r="D767" s="347"/>
      <c r="E767" s="365"/>
      <c r="F767" s="410"/>
      <c r="G767" s="145">
        <v>137</v>
      </c>
      <c r="H767" s="61" t="s">
        <v>303</v>
      </c>
      <c r="I767" s="62">
        <v>4</v>
      </c>
      <c r="J767" s="1">
        <f t="shared" si="72"/>
        <v>5.333333333333334E-3</v>
      </c>
      <c r="K767" s="147" t="str">
        <f t="shared" si="64"/>
        <v/>
      </c>
      <c r="L767" s="33"/>
      <c r="M767" s="1">
        <f t="shared" si="73"/>
        <v>0</v>
      </c>
    </row>
    <row r="768" spans="1:13" ht="15.6" customHeight="1" x14ac:dyDescent="0.4">
      <c r="A768" s="358"/>
      <c r="B768" s="361"/>
      <c r="C768" s="384"/>
      <c r="D768" s="347"/>
      <c r="E768" s="365"/>
      <c r="F768" s="410"/>
      <c r="G768" s="145">
        <v>138</v>
      </c>
      <c r="H768" s="61" t="s">
        <v>201</v>
      </c>
      <c r="I768" s="62">
        <v>1</v>
      </c>
      <c r="J768" s="1">
        <f t="shared" si="72"/>
        <v>1.3333333333333335E-3</v>
      </c>
      <c r="K768" s="147" t="str">
        <f t="shared" si="64"/>
        <v/>
      </c>
      <c r="L768" s="33"/>
      <c r="M768" s="1">
        <f t="shared" si="73"/>
        <v>0</v>
      </c>
    </row>
    <row r="769" spans="1:13" ht="16.2" customHeight="1" thickBot="1" x14ac:dyDescent="0.45">
      <c r="A769" s="359"/>
      <c r="B769" s="362"/>
      <c r="C769" s="385"/>
      <c r="D769" s="348"/>
      <c r="E769" s="366"/>
      <c r="F769" s="6"/>
      <c r="G769" s="349" t="s">
        <v>4</v>
      </c>
      <c r="H769" s="350"/>
      <c r="I769" s="63">
        <f>SUM(I762:I768)</f>
        <v>14</v>
      </c>
      <c r="J769" s="2">
        <f>SUM(J762:J768)</f>
        <v>1.8666666666666668E-2</v>
      </c>
      <c r="K769" s="147" t="str">
        <f t="shared" si="64"/>
        <v/>
      </c>
      <c r="L769" s="3">
        <f>SUM(L762:L768)</f>
        <v>0</v>
      </c>
      <c r="M769" s="2">
        <f>SUM(M762:M768)</f>
        <v>0</v>
      </c>
    </row>
    <row r="770" spans="1:13" ht="6" customHeight="1" thickBot="1" x14ac:dyDescent="0.45">
      <c r="A770" s="41"/>
      <c r="B770" s="35"/>
      <c r="C770" s="41"/>
      <c r="D770" s="58"/>
      <c r="E770" s="41"/>
      <c r="G770" s="75"/>
      <c r="H770" s="75"/>
      <c r="I770" s="82"/>
      <c r="J770" s="89"/>
      <c r="K770" s="41"/>
      <c r="L770" s="82"/>
      <c r="M770" s="89"/>
    </row>
    <row r="771" spans="1:13" ht="12" customHeight="1" x14ac:dyDescent="0.4">
      <c r="A771" s="400" t="s">
        <v>940</v>
      </c>
      <c r="B771" s="401"/>
      <c r="C771" s="401"/>
      <c r="D771" s="401"/>
      <c r="E771" s="401"/>
      <c r="F771" s="401"/>
      <c r="G771" s="401"/>
      <c r="H771" s="401"/>
      <c r="I771" s="401"/>
      <c r="J771" s="402"/>
      <c r="K771" s="147"/>
      <c r="L771" s="26" t="s">
        <v>70</v>
      </c>
      <c r="M771" s="27" t="s">
        <v>78</v>
      </c>
    </row>
    <row r="772" spans="1:13" x14ac:dyDescent="0.4">
      <c r="A772" s="142">
        <f>G762</f>
        <v>132</v>
      </c>
      <c r="B772" s="345"/>
      <c r="C772" s="345"/>
      <c r="D772" s="345"/>
      <c r="E772" s="345"/>
      <c r="F772" s="345"/>
      <c r="G772" s="345"/>
      <c r="H772" s="345"/>
      <c r="I772" s="345"/>
      <c r="J772" s="346"/>
      <c r="K772" s="41"/>
      <c r="L772" s="29"/>
      <c r="M772" s="30"/>
    </row>
    <row r="773" spans="1:13" x14ac:dyDescent="0.4">
      <c r="A773" s="142">
        <f t="shared" ref="A773:A778" si="74">G763</f>
        <v>133</v>
      </c>
      <c r="B773" s="345"/>
      <c r="C773" s="345"/>
      <c r="D773" s="345"/>
      <c r="E773" s="345"/>
      <c r="F773" s="345"/>
      <c r="G773" s="345"/>
      <c r="H773" s="345"/>
      <c r="I773" s="345"/>
      <c r="J773" s="346"/>
      <c r="K773" s="41"/>
      <c r="L773" s="29"/>
      <c r="M773" s="30"/>
    </row>
    <row r="774" spans="1:13" x14ac:dyDescent="0.4">
      <c r="A774" s="142">
        <f t="shared" si="74"/>
        <v>134</v>
      </c>
      <c r="B774" s="345"/>
      <c r="C774" s="345"/>
      <c r="D774" s="345"/>
      <c r="E774" s="345"/>
      <c r="F774" s="345"/>
      <c r="G774" s="345"/>
      <c r="H774" s="345"/>
      <c r="I774" s="345"/>
      <c r="J774" s="346"/>
      <c r="K774" s="41"/>
      <c r="L774" s="29"/>
      <c r="M774" s="30"/>
    </row>
    <row r="775" spans="1:13" x14ac:dyDescent="0.4">
      <c r="A775" s="142">
        <f t="shared" si="74"/>
        <v>135</v>
      </c>
      <c r="B775" s="345"/>
      <c r="C775" s="345"/>
      <c r="D775" s="345"/>
      <c r="E775" s="345"/>
      <c r="F775" s="345"/>
      <c r="G775" s="345"/>
      <c r="H775" s="345"/>
      <c r="I775" s="345"/>
      <c r="J775" s="346"/>
      <c r="K775" s="41"/>
      <c r="L775" s="29"/>
      <c r="M775" s="30"/>
    </row>
    <row r="776" spans="1:13" x14ac:dyDescent="0.4">
      <c r="A776" s="142">
        <f t="shared" si="74"/>
        <v>136</v>
      </c>
      <c r="B776" s="345"/>
      <c r="C776" s="345"/>
      <c r="D776" s="345"/>
      <c r="E776" s="345"/>
      <c r="F776" s="345"/>
      <c r="G776" s="345"/>
      <c r="H776" s="345"/>
      <c r="I776" s="345"/>
      <c r="J776" s="346"/>
      <c r="K776" s="41"/>
      <c r="L776" s="29"/>
      <c r="M776" s="30"/>
    </row>
    <row r="777" spans="1:13" x14ac:dyDescent="0.4">
      <c r="A777" s="142">
        <f t="shared" si="74"/>
        <v>137</v>
      </c>
      <c r="B777" s="345"/>
      <c r="C777" s="345"/>
      <c r="D777" s="345"/>
      <c r="E777" s="345"/>
      <c r="F777" s="345"/>
      <c r="G777" s="345"/>
      <c r="H777" s="345"/>
      <c r="I777" s="345"/>
      <c r="J777" s="346"/>
      <c r="K777" s="41"/>
      <c r="L777" s="29"/>
      <c r="M777" s="30"/>
    </row>
    <row r="778" spans="1:13" ht="13.2" thickBot="1" x14ac:dyDescent="0.45">
      <c r="A778" s="143">
        <f t="shared" si="74"/>
        <v>138</v>
      </c>
      <c r="B778" s="354"/>
      <c r="C778" s="354"/>
      <c r="D778" s="354"/>
      <c r="E778" s="354"/>
      <c r="F778" s="354"/>
      <c r="G778" s="354"/>
      <c r="H778" s="354"/>
      <c r="I778" s="354"/>
      <c r="J778" s="355"/>
      <c r="K778" s="41"/>
      <c r="L778" s="38"/>
      <c r="M778" s="40"/>
    </row>
    <row r="779" spans="1:13" ht="6" customHeight="1" thickBot="1" x14ac:dyDescent="0.45">
      <c r="A779" s="126"/>
      <c r="B779" s="35"/>
      <c r="C779" s="41"/>
      <c r="D779" s="58"/>
      <c r="E779" s="41"/>
      <c r="G779" s="75"/>
      <c r="H779" s="75"/>
      <c r="I779" s="82"/>
      <c r="J779" s="89"/>
      <c r="K779" s="41"/>
      <c r="L779" s="82"/>
      <c r="M779" s="89"/>
    </row>
    <row r="780" spans="1:13" ht="63" x14ac:dyDescent="0.4">
      <c r="A780" s="357">
        <v>5.4</v>
      </c>
      <c r="B780" s="360" t="s">
        <v>202</v>
      </c>
      <c r="C780" s="149" t="s">
        <v>21</v>
      </c>
      <c r="D780" s="151" t="s">
        <v>203</v>
      </c>
      <c r="E780" s="364">
        <f>I783</f>
        <v>7</v>
      </c>
      <c r="F780" s="150"/>
      <c r="G780" s="144">
        <v>139</v>
      </c>
      <c r="H780" s="4" t="s">
        <v>747</v>
      </c>
      <c r="I780" s="66">
        <v>4</v>
      </c>
      <c r="J780" s="67">
        <f>I780*14%/105</f>
        <v>5.333333333333334E-3</v>
      </c>
      <c r="K780" s="147" t="str">
        <f t="shared" ref="K780:K829" si="75">IF(AND(L780&gt;=0,L780&lt;=I780),"",IF(AND(L780&gt;I780),"*"))</f>
        <v/>
      </c>
      <c r="L780" s="85"/>
      <c r="M780" s="67">
        <f>L780*14%/105</f>
        <v>0</v>
      </c>
    </row>
    <row r="781" spans="1:13" ht="25.2" customHeight="1" x14ac:dyDescent="0.4">
      <c r="A781" s="358"/>
      <c r="B781" s="361"/>
      <c r="C781" s="384" t="s">
        <v>162</v>
      </c>
      <c r="D781" s="347" t="s">
        <v>353</v>
      </c>
      <c r="E781" s="365"/>
      <c r="F781" s="410"/>
      <c r="G781" s="145">
        <v>140</v>
      </c>
      <c r="H781" s="61" t="s">
        <v>755</v>
      </c>
      <c r="I781" s="62">
        <v>2</v>
      </c>
      <c r="J781" s="1">
        <f>I781*14%/105</f>
        <v>2.666666666666667E-3</v>
      </c>
      <c r="K781" s="147" t="str">
        <f t="shared" si="75"/>
        <v/>
      </c>
      <c r="L781" s="33"/>
      <c r="M781" s="1">
        <f>L781*14%/105</f>
        <v>0</v>
      </c>
    </row>
    <row r="782" spans="1:13" ht="25.2" x14ac:dyDescent="0.4">
      <c r="A782" s="358"/>
      <c r="B782" s="361"/>
      <c r="C782" s="384"/>
      <c r="D782" s="347"/>
      <c r="E782" s="365"/>
      <c r="F782" s="410"/>
      <c r="G782" s="145">
        <v>141</v>
      </c>
      <c r="H782" s="61" t="s">
        <v>798</v>
      </c>
      <c r="I782" s="62">
        <v>1</v>
      </c>
      <c r="J782" s="1">
        <f>I782*14%/105</f>
        <v>1.3333333333333335E-3</v>
      </c>
      <c r="K782" s="147" t="str">
        <f t="shared" si="75"/>
        <v/>
      </c>
      <c r="L782" s="33"/>
      <c r="M782" s="1">
        <f>L782*14%/105</f>
        <v>0</v>
      </c>
    </row>
    <row r="783" spans="1:13" ht="16.2" customHeight="1" thickBot="1" x14ac:dyDescent="0.45">
      <c r="A783" s="359"/>
      <c r="B783" s="362"/>
      <c r="C783" s="385"/>
      <c r="D783" s="348"/>
      <c r="E783" s="366"/>
      <c r="F783" s="6"/>
      <c r="G783" s="349" t="s">
        <v>4</v>
      </c>
      <c r="H783" s="350"/>
      <c r="I783" s="63">
        <f>SUM(I780:I782)</f>
        <v>7</v>
      </c>
      <c r="J783" s="2">
        <f>SUM(J780:J782)</f>
        <v>9.3333333333333341E-3</v>
      </c>
      <c r="K783" s="147" t="str">
        <f t="shared" si="75"/>
        <v/>
      </c>
      <c r="L783" s="3">
        <f>SUM(L780:L782)</f>
        <v>0</v>
      </c>
      <c r="M783" s="2">
        <f>SUM(M780:M782)</f>
        <v>0</v>
      </c>
    </row>
    <row r="784" spans="1:13" ht="6" customHeight="1" thickBot="1" x14ac:dyDescent="0.45">
      <c r="A784" s="41"/>
      <c r="B784" s="35"/>
      <c r="C784" s="41"/>
      <c r="D784" s="58"/>
      <c r="E784" s="41"/>
      <c r="G784" s="75"/>
      <c r="H784" s="75"/>
      <c r="I784" s="82"/>
      <c r="J784" s="89"/>
      <c r="K784" s="41"/>
      <c r="L784" s="82"/>
      <c r="M784" s="89"/>
    </row>
    <row r="785" spans="1:13" ht="10.95" customHeight="1" x14ac:dyDescent="0.4">
      <c r="A785" s="400" t="s">
        <v>940</v>
      </c>
      <c r="B785" s="401"/>
      <c r="C785" s="401"/>
      <c r="D785" s="401"/>
      <c r="E785" s="401"/>
      <c r="F785" s="401"/>
      <c r="G785" s="401"/>
      <c r="H785" s="401"/>
      <c r="I785" s="401"/>
      <c r="J785" s="402"/>
      <c r="K785" s="147"/>
      <c r="L785" s="26" t="s">
        <v>70</v>
      </c>
      <c r="M785" s="27" t="s">
        <v>78</v>
      </c>
    </row>
    <row r="786" spans="1:13" x14ac:dyDescent="0.4">
      <c r="A786" s="142">
        <f>G780</f>
        <v>139</v>
      </c>
      <c r="B786" s="386"/>
      <c r="C786" s="387"/>
      <c r="D786" s="387"/>
      <c r="E786" s="387"/>
      <c r="F786" s="387"/>
      <c r="G786" s="387"/>
      <c r="H786" s="387"/>
      <c r="I786" s="387"/>
      <c r="J786" s="388"/>
      <c r="K786" s="41"/>
      <c r="L786" s="29"/>
      <c r="M786" s="30"/>
    </row>
    <row r="787" spans="1:13" x14ac:dyDescent="0.4">
      <c r="A787" s="142">
        <f t="shared" ref="A787:A788" si="76">G781</f>
        <v>140</v>
      </c>
      <c r="B787" s="386"/>
      <c r="C787" s="387"/>
      <c r="D787" s="387"/>
      <c r="E787" s="387"/>
      <c r="F787" s="387"/>
      <c r="G787" s="387"/>
      <c r="H787" s="387"/>
      <c r="I787" s="387"/>
      <c r="J787" s="388"/>
      <c r="K787" s="41"/>
      <c r="L787" s="29"/>
      <c r="M787" s="30"/>
    </row>
    <row r="788" spans="1:13" ht="13.2" thickBot="1" x14ac:dyDescent="0.45">
      <c r="A788" s="143">
        <f t="shared" si="76"/>
        <v>141</v>
      </c>
      <c r="B788" s="389"/>
      <c r="C788" s="390"/>
      <c r="D788" s="390"/>
      <c r="E788" s="390"/>
      <c r="F788" s="390"/>
      <c r="G788" s="390"/>
      <c r="H788" s="390"/>
      <c r="I788" s="390"/>
      <c r="J788" s="391"/>
      <c r="K788" s="41"/>
      <c r="L788" s="31"/>
      <c r="M788" s="32"/>
    </row>
    <row r="789" spans="1:13" ht="6" customHeight="1" thickBot="1" x14ac:dyDescent="0.45">
      <c r="K789" s="41"/>
    </row>
    <row r="790" spans="1:13" ht="12.6" customHeight="1" x14ac:dyDescent="0.4">
      <c r="A790" s="357">
        <v>5.5</v>
      </c>
      <c r="B790" s="360" t="s">
        <v>778</v>
      </c>
      <c r="C790" s="383" t="s">
        <v>22</v>
      </c>
      <c r="D790" s="363" t="s">
        <v>505</v>
      </c>
      <c r="E790" s="364">
        <f>I798</f>
        <v>18</v>
      </c>
      <c r="F790" s="396"/>
      <c r="G790" s="144">
        <v>142</v>
      </c>
      <c r="H790" s="4" t="s">
        <v>204</v>
      </c>
      <c r="I790" s="66">
        <v>2</v>
      </c>
      <c r="J790" s="67">
        <f>I790*14%/105</f>
        <v>2.666666666666667E-3</v>
      </c>
      <c r="K790" s="147" t="str">
        <f t="shared" si="75"/>
        <v/>
      </c>
      <c r="L790" s="85"/>
      <c r="M790" s="67">
        <f>L790*14%/105</f>
        <v>0</v>
      </c>
    </row>
    <row r="791" spans="1:13" ht="15.6" customHeight="1" x14ac:dyDescent="0.4">
      <c r="A791" s="358"/>
      <c r="B791" s="361"/>
      <c r="C791" s="384"/>
      <c r="D791" s="347"/>
      <c r="E791" s="365"/>
      <c r="F791" s="396"/>
      <c r="G791" s="145">
        <v>143</v>
      </c>
      <c r="H791" s="61" t="s">
        <v>205</v>
      </c>
      <c r="I791" s="62">
        <v>2</v>
      </c>
      <c r="J791" s="1">
        <f>I791*14%/105</f>
        <v>2.666666666666667E-3</v>
      </c>
      <c r="K791" s="147" t="str">
        <f t="shared" si="75"/>
        <v/>
      </c>
      <c r="L791" s="33"/>
      <c r="M791" s="1">
        <f>L791*14%/105</f>
        <v>0</v>
      </c>
    </row>
    <row r="792" spans="1:13" ht="25.2" x14ac:dyDescent="0.4">
      <c r="A792" s="358"/>
      <c r="B792" s="361"/>
      <c r="C792" s="384"/>
      <c r="D792" s="347"/>
      <c r="E792" s="365"/>
      <c r="F792" s="396"/>
      <c r="G792" s="145">
        <v>144</v>
      </c>
      <c r="H792" s="61" t="s">
        <v>354</v>
      </c>
      <c r="I792" s="62">
        <v>3</v>
      </c>
      <c r="J792" s="1">
        <f t="shared" ref="J792:J797" si="77">I792*14%/105</f>
        <v>4.0000000000000001E-3</v>
      </c>
      <c r="K792" s="147" t="str">
        <f t="shared" si="75"/>
        <v/>
      </c>
      <c r="L792" s="33"/>
      <c r="M792" s="1">
        <f t="shared" ref="M792:M797" si="78">L792*14%/105</f>
        <v>0</v>
      </c>
    </row>
    <row r="793" spans="1:13" ht="15.6" customHeight="1" x14ac:dyDescent="0.4">
      <c r="A793" s="358"/>
      <c r="B793" s="361"/>
      <c r="C793" s="384"/>
      <c r="D793" s="347"/>
      <c r="E793" s="365"/>
      <c r="F793" s="396"/>
      <c r="G793" s="145">
        <v>145</v>
      </c>
      <c r="H793" s="61" t="s">
        <v>230</v>
      </c>
      <c r="I793" s="62">
        <v>2</v>
      </c>
      <c r="J793" s="1">
        <f t="shared" si="77"/>
        <v>2.666666666666667E-3</v>
      </c>
      <c r="K793" s="147" t="str">
        <f t="shared" si="75"/>
        <v/>
      </c>
      <c r="L793" s="33"/>
      <c r="M793" s="1">
        <f t="shared" si="78"/>
        <v>0</v>
      </c>
    </row>
    <row r="794" spans="1:13" ht="50.4" x14ac:dyDescent="0.4">
      <c r="A794" s="358"/>
      <c r="B794" s="361"/>
      <c r="C794" s="148" t="s">
        <v>247</v>
      </c>
      <c r="D794" s="141" t="s">
        <v>600</v>
      </c>
      <c r="E794" s="365"/>
      <c r="F794" s="6"/>
      <c r="G794" s="145">
        <v>146</v>
      </c>
      <c r="H794" s="61" t="s">
        <v>748</v>
      </c>
      <c r="I794" s="62">
        <v>2</v>
      </c>
      <c r="J794" s="1">
        <f t="shared" si="77"/>
        <v>2.666666666666667E-3</v>
      </c>
      <c r="K794" s="147" t="str">
        <f t="shared" si="75"/>
        <v/>
      </c>
      <c r="L794" s="33"/>
      <c r="M794" s="1">
        <f t="shared" si="78"/>
        <v>0</v>
      </c>
    </row>
    <row r="795" spans="1:13" ht="36.6" customHeight="1" x14ac:dyDescent="0.4">
      <c r="A795" s="358"/>
      <c r="B795" s="361"/>
      <c r="C795" s="384" t="s">
        <v>248</v>
      </c>
      <c r="D795" s="347" t="s">
        <v>541</v>
      </c>
      <c r="E795" s="365"/>
      <c r="F795" s="396"/>
      <c r="G795" s="145">
        <v>147</v>
      </c>
      <c r="H795" s="61" t="s">
        <v>737</v>
      </c>
      <c r="I795" s="62">
        <v>2</v>
      </c>
      <c r="J795" s="1">
        <f t="shared" si="77"/>
        <v>2.666666666666667E-3</v>
      </c>
      <c r="K795" s="147" t="str">
        <f t="shared" si="75"/>
        <v/>
      </c>
      <c r="L795" s="33"/>
      <c r="M795" s="1">
        <f t="shared" si="78"/>
        <v>0</v>
      </c>
    </row>
    <row r="796" spans="1:13" ht="63.6" customHeight="1" x14ac:dyDescent="0.4">
      <c r="A796" s="358"/>
      <c r="B796" s="361"/>
      <c r="C796" s="384"/>
      <c r="D796" s="347"/>
      <c r="E796" s="365"/>
      <c r="F796" s="396"/>
      <c r="G796" s="145">
        <v>148</v>
      </c>
      <c r="H796" s="61" t="s">
        <v>956</v>
      </c>
      <c r="I796" s="62">
        <v>3</v>
      </c>
      <c r="J796" s="1">
        <f t="shared" si="77"/>
        <v>4.0000000000000001E-3</v>
      </c>
      <c r="K796" s="147" t="str">
        <f t="shared" si="75"/>
        <v/>
      </c>
      <c r="L796" s="33"/>
      <c r="M796" s="1">
        <f t="shared" si="78"/>
        <v>0</v>
      </c>
    </row>
    <row r="797" spans="1:13" ht="25.2" customHeight="1" x14ac:dyDescent="0.4">
      <c r="A797" s="358"/>
      <c r="B797" s="361"/>
      <c r="C797" s="384" t="s">
        <v>249</v>
      </c>
      <c r="D797" s="347" t="s">
        <v>321</v>
      </c>
      <c r="E797" s="365"/>
      <c r="F797" s="150"/>
      <c r="G797" s="145">
        <v>149</v>
      </c>
      <c r="H797" s="61" t="s">
        <v>749</v>
      </c>
      <c r="I797" s="62">
        <v>2</v>
      </c>
      <c r="J797" s="1">
        <f t="shared" si="77"/>
        <v>2.666666666666667E-3</v>
      </c>
      <c r="K797" s="147" t="str">
        <f t="shared" si="75"/>
        <v/>
      </c>
      <c r="L797" s="33"/>
      <c r="M797" s="1">
        <f t="shared" si="78"/>
        <v>0</v>
      </c>
    </row>
    <row r="798" spans="1:13" ht="16.2" customHeight="1" thickBot="1" x14ac:dyDescent="0.45">
      <c r="A798" s="359"/>
      <c r="B798" s="362"/>
      <c r="C798" s="385"/>
      <c r="D798" s="348"/>
      <c r="E798" s="366"/>
      <c r="F798" s="6"/>
      <c r="G798" s="349" t="s">
        <v>4</v>
      </c>
      <c r="H798" s="350"/>
      <c r="I798" s="63">
        <f>SUM(I790:I797)</f>
        <v>18</v>
      </c>
      <c r="J798" s="42">
        <f>SUM(J790:J797)</f>
        <v>2.4000000000000004E-2</v>
      </c>
      <c r="K798" s="147" t="str">
        <f t="shared" si="75"/>
        <v/>
      </c>
      <c r="L798" s="3">
        <f>SUM(L790:L797)</f>
        <v>0</v>
      </c>
      <c r="M798" s="42">
        <f>SUM(M790:M797)</f>
        <v>0</v>
      </c>
    </row>
    <row r="799" spans="1:13" ht="6" customHeight="1" thickBot="1" x14ac:dyDescent="0.45">
      <c r="A799" s="41"/>
      <c r="B799" s="35"/>
      <c r="C799" s="41"/>
      <c r="D799" s="58"/>
      <c r="E799" s="41"/>
      <c r="G799" s="75"/>
      <c r="H799" s="75"/>
      <c r="I799" s="82"/>
      <c r="J799" s="89"/>
      <c r="K799" s="41"/>
      <c r="L799" s="82"/>
      <c r="M799" s="89"/>
    </row>
    <row r="800" spans="1:13" x14ac:dyDescent="0.4">
      <c r="A800" s="400" t="s">
        <v>940</v>
      </c>
      <c r="B800" s="401"/>
      <c r="C800" s="401"/>
      <c r="D800" s="401"/>
      <c r="E800" s="401"/>
      <c r="F800" s="401"/>
      <c r="G800" s="401"/>
      <c r="H800" s="401"/>
      <c r="I800" s="401"/>
      <c r="J800" s="402"/>
      <c r="K800" s="147"/>
      <c r="L800" s="26" t="s">
        <v>70</v>
      </c>
      <c r="M800" s="27" t="s">
        <v>78</v>
      </c>
    </row>
    <row r="801" spans="1:13" x14ac:dyDescent="0.4">
      <c r="A801" s="142">
        <f t="shared" ref="A801:A808" si="79">G790</f>
        <v>142</v>
      </c>
      <c r="B801" s="386"/>
      <c r="C801" s="387"/>
      <c r="D801" s="387"/>
      <c r="E801" s="387"/>
      <c r="F801" s="387"/>
      <c r="G801" s="387"/>
      <c r="H801" s="387"/>
      <c r="I801" s="387"/>
      <c r="J801" s="388"/>
      <c r="K801" s="41"/>
      <c r="L801" s="29"/>
      <c r="M801" s="30"/>
    </row>
    <row r="802" spans="1:13" x14ac:dyDescent="0.4">
      <c r="A802" s="142">
        <f t="shared" si="79"/>
        <v>143</v>
      </c>
      <c r="B802" s="386"/>
      <c r="C802" s="387"/>
      <c r="D802" s="387"/>
      <c r="E802" s="387"/>
      <c r="F802" s="387"/>
      <c r="G802" s="387"/>
      <c r="H802" s="387"/>
      <c r="I802" s="387"/>
      <c r="J802" s="388"/>
      <c r="K802" s="41"/>
      <c r="L802" s="29"/>
      <c r="M802" s="30"/>
    </row>
    <row r="803" spans="1:13" x14ac:dyDescent="0.4">
      <c r="A803" s="142">
        <f t="shared" si="79"/>
        <v>144</v>
      </c>
      <c r="B803" s="386"/>
      <c r="C803" s="387"/>
      <c r="D803" s="387"/>
      <c r="E803" s="387"/>
      <c r="F803" s="387"/>
      <c r="G803" s="387"/>
      <c r="H803" s="387"/>
      <c r="I803" s="387"/>
      <c r="J803" s="388"/>
      <c r="K803" s="41"/>
      <c r="L803" s="29"/>
      <c r="M803" s="30"/>
    </row>
    <row r="804" spans="1:13" x14ac:dyDescent="0.4">
      <c r="A804" s="142">
        <f t="shared" si="79"/>
        <v>145</v>
      </c>
      <c r="B804" s="386"/>
      <c r="C804" s="387"/>
      <c r="D804" s="387"/>
      <c r="E804" s="387"/>
      <c r="F804" s="387"/>
      <c r="G804" s="387"/>
      <c r="H804" s="387"/>
      <c r="I804" s="387"/>
      <c r="J804" s="388"/>
      <c r="K804" s="41"/>
      <c r="L804" s="29"/>
      <c r="M804" s="30"/>
    </row>
    <row r="805" spans="1:13" x14ac:dyDescent="0.4">
      <c r="A805" s="142">
        <f t="shared" si="79"/>
        <v>146</v>
      </c>
      <c r="B805" s="386"/>
      <c r="C805" s="387"/>
      <c r="D805" s="387"/>
      <c r="E805" s="387"/>
      <c r="F805" s="387"/>
      <c r="G805" s="387"/>
      <c r="H805" s="387"/>
      <c r="I805" s="387"/>
      <c r="J805" s="388"/>
      <c r="K805" s="41"/>
      <c r="L805" s="29"/>
      <c r="M805" s="30"/>
    </row>
    <row r="806" spans="1:13" x14ac:dyDescent="0.4">
      <c r="A806" s="142">
        <f t="shared" si="79"/>
        <v>147</v>
      </c>
      <c r="B806" s="386"/>
      <c r="C806" s="387"/>
      <c r="D806" s="387"/>
      <c r="E806" s="387"/>
      <c r="F806" s="387"/>
      <c r="G806" s="387"/>
      <c r="H806" s="387"/>
      <c r="I806" s="387"/>
      <c r="J806" s="388"/>
      <c r="K806" s="41"/>
      <c r="L806" s="29"/>
      <c r="M806" s="30"/>
    </row>
    <row r="807" spans="1:13" x14ac:dyDescent="0.4">
      <c r="A807" s="142">
        <f t="shared" si="79"/>
        <v>148</v>
      </c>
      <c r="B807" s="386"/>
      <c r="C807" s="387"/>
      <c r="D807" s="387"/>
      <c r="E807" s="387"/>
      <c r="F807" s="387"/>
      <c r="G807" s="387"/>
      <c r="H807" s="387"/>
      <c r="I807" s="387"/>
      <c r="J807" s="388"/>
      <c r="K807" s="41"/>
      <c r="L807" s="29"/>
      <c r="M807" s="30"/>
    </row>
    <row r="808" spans="1:13" ht="13.2" thickBot="1" x14ac:dyDescent="0.45">
      <c r="A808" s="143">
        <f t="shared" si="79"/>
        <v>149</v>
      </c>
      <c r="B808" s="389"/>
      <c r="C808" s="390"/>
      <c r="D808" s="390"/>
      <c r="E808" s="390"/>
      <c r="F808" s="390"/>
      <c r="G808" s="390"/>
      <c r="H808" s="390"/>
      <c r="I808" s="390"/>
      <c r="J808" s="391"/>
      <c r="K808" s="41"/>
      <c r="L808" s="31"/>
      <c r="M808" s="32"/>
    </row>
    <row r="809" spans="1:13" ht="6" customHeight="1" thickBot="1" x14ac:dyDescent="0.45">
      <c r="K809" s="41"/>
    </row>
    <row r="810" spans="1:13" ht="25.2" customHeight="1" x14ac:dyDescent="0.4">
      <c r="A810" s="357">
        <v>5.6</v>
      </c>
      <c r="B810" s="360" t="s">
        <v>777</v>
      </c>
      <c r="C810" s="383" t="s">
        <v>23</v>
      </c>
      <c r="D810" s="363" t="s">
        <v>612</v>
      </c>
      <c r="E810" s="364">
        <f>I814</f>
        <v>14</v>
      </c>
      <c r="F810" s="396"/>
      <c r="G810" s="144">
        <v>150</v>
      </c>
      <c r="H810" s="4" t="s">
        <v>617</v>
      </c>
      <c r="I810" s="66">
        <v>2</v>
      </c>
      <c r="J810" s="67">
        <f>I810*14%/105</f>
        <v>2.666666666666667E-3</v>
      </c>
      <c r="K810" s="147" t="str">
        <f t="shared" si="75"/>
        <v/>
      </c>
      <c r="L810" s="85"/>
      <c r="M810" s="67">
        <f>L810*14%/105</f>
        <v>0</v>
      </c>
    </row>
    <row r="811" spans="1:13" ht="57.6" customHeight="1" x14ac:dyDescent="0.4">
      <c r="A811" s="358"/>
      <c r="B811" s="361"/>
      <c r="C811" s="384"/>
      <c r="D811" s="347"/>
      <c r="E811" s="365"/>
      <c r="F811" s="396"/>
      <c r="G811" s="145">
        <v>151</v>
      </c>
      <c r="H811" s="61" t="s">
        <v>738</v>
      </c>
      <c r="I811" s="62">
        <v>6</v>
      </c>
      <c r="J811" s="1">
        <f>I811*14%/105</f>
        <v>8.0000000000000002E-3</v>
      </c>
      <c r="K811" s="147" t="str">
        <f t="shared" si="75"/>
        <v/>
      </c>
      <c r="L811" s="33"/>
      <c r="M811" s="1">
        <f>L811*14%/105</f>
        <v>0</v>
      </c>
    </row>
    <row r="812" spans="1:13" ht="24" customHeight="1" x14ac:dyDescent="0.4">
      <c r="A812" s="358"/>
      <c r="B812" s="361"/>
      <c r="C812" s="384" t="s">
        <v>24</v>
      </c>
      <c r="D812" s="347" t="s">
        <v>803</v>
      </c>
      <c r="E812" s="365"/>
      <c r="F812" s="396"/>
      <c r="G812" s="145">
        <v>152</v>
      </c>
      <c r="H812" s="61" t="s">
        <v>804</v>
      </c>
      <c r="I812" s="62">
        <v>2</v>
      </c>
      <c r="J812" s="1">
        <f t="shared" ref="J812:J813" si="80">I812*14%/105</f>
        <v>2.666666666666667E-3</v>
      </c>
      <c r="K812" s="147" t="str">
        <f t="shared" si="75"/>
        <v/>
      </c>
      <c r="L812" s="33"/>
      <c r="M812" s="1">
        <f t="shared" ref="M812:M813" si="81">L812*14%/105</f>
        <v>0</v>
      </c>
    </row>
    <row r="813" spans="1:13" ht="39.6" customHeight="1" x14ac:dyDescent="0.4">
      <c r="A813" s="358"/>
      <c r="B813" s="361"/>
      <c r="C813" s="384"/>
      <c r="D813" s="347"/>
      <c r="E813" s="365"/>
      <c r="F813" s="396"/>
      <c r="G813" s="145">
        <v>153</v>
      </c>
      <c r="H813" s="61" t="s">
        <v>613</v>
      </c>
      <c r="I813" s="62">
        <v>4</v>
      </c>
      <c r="J813" s="1">
        <f t="shared" si="80"/>
        <v>5.333333333333334E-3</v>
      </c>
      <c r="K813" s="147" t="str">
        <f t="shared" si="75"/>
        <v/>
      </c>
      <c r="L813" s="33"/>
      <c r="M813" s="1">
        <f t="shared" si="81"/>
        <v>0</v>
      </c>
    </row>
    <row r="814" spans="1:13" ht="16.2" customHeight="1" thickBot="1" x14ac:dyDescent="0.45">
      <c r="A814" s="359"/>
      <c r="B814" s="362"/>
      <c r="C814" s="385"/>
      <c r="D814" s="348"/>
      <c r="E814" s="366"/>
      <c r="F814" s="6"/>
      <c r="G814" s="349" t="s">
        <v>4</v>
      </c>
      <c r="H814" s="350"/>
      <c r="I814" s="63">
        <f>SUM(I810:I813)</f>
        <v>14</v>
      </c>
      <c r="J814" s="42">
        <f>SUM(J810:J813)</f>
        <v>1.8666666666666672E-2</v>
      </c>
      <c r="K814" s="147" t="str">
        <f t="shared" si="75"/>
        <v/>
      </c>
      <c r="L814" s="3">
        <f>SUM(L810:L813)</f>
        <v>0</v>
      </c>
      <c r="M814" s="42">
        <f>SUM(M810:M813)</f>
        <v>0</v>
      </c>
    </row>
    <row r="815" spans="1:13" ht="6" customHeight="1" thickBot="1" x14ac:dyDescent="0.45">
      <c r="A815" s="53"/>
      <c r="K815" s="41"/>
    </row>
    <row r="816" spans="1:13" x14ac:dyDescent="0.4">
      <c r="A816" s="351" t="s">
        <v>940</v>
      </c>
      <c r="B816" s="352"/>
      <c r="C816" s="352"/>
      <c r="D816" s="352"/>
      <c r="E816" s="352"/>
      <c r="F816" s="352"/>
      <c r="G816" s="352"/>
      <c r="H816" s="352"/>
      <c r="I816" s="352"/>
      <c r="J816" s="353"/>
      <c r="K816" s="147"/>
      <c r="L816" s="26" t="s">
        <v>70</v>
      </c>
      <c r="M816" s="27" t="s">
        <v>78</v>
      </c>
    </row>
    <row r="817" spans="1:13" x14ac:dyDescent="0.4">
      <c r="A817" s="142">
        <f>G810</f>
        <v>150</v>
      </c>
      <c r="B817" s="386"/>
      <c r="C817" s="387"/>
      <c r="D817" s="387"/>
      <c r="E817" s="387"/>
      <c r="F817" s="387"/>
      <c r="G817" s="387"/>
      <c r="H817" s="387"/>
      <c r="I817" s="387"/>
      <c r="J817" s="388"/>
      <c r="K817" s="41"/>
      <c r="L817" s="29"/>
      <c r="M817" s="30"/>
    </row>
    <row r="818" spans="1:13" x14ac:dyDescent="0.4">
      <c r="A818" s="142">
        <f t="shared" ref="A818:A820" si="82">G811</f>
        <v>151</v>
      </c>
      <c r="B818" s="386"/>
      <c r="C818" s="387"/>
      <c r="D818" s="387"/>
      <c r="E818" s="387"/>
      <c r="F818" s="387"/>
      <c r="G818" s="387"/>
      <c r="H818" s="387"/>
      <c r="I818" s="387"/>
      <c r="J818" s="388"/>
      <c r="K818" s="41"/>
      <c r="L818" s="29"/>
      <c r="M818" s="30"/>
    </row>
    <row r="819" spans="1:13" x14ac:dyDescent="0.4">
      <c r="A819" s="142">
        <f t="shared" si="82"/>
        <v>152</v>
      </c>
      <c r="B819" s="386"/>
      <c r="C819" s="387"/>
      <c r="D819" s="387"/>
      <c r="E819" s="387"/>
      <c r="F819" s="387"/>
      <c r="G819" s="387"/>
      <c r="H819" s="387"/>
      <c r="I819" s="387"/>
      <c r="J819" s="388"/>
      <c r="K819" s="41"/>
      <c r="L819" s="29"/>
      <c r="M819" s="30"/>
    </row>
    <row r="820" spans="1:13" ht="13.2" thickBot="1" x14ac:dyDescent="0.45">
      <c r="A820" s="143">
        <f t="shared" si="82"/>
        <v>153</v>
      </c>
      <c r="B820" s="389"/>
      <c r="C820" s="390"/>
      <c r="D820" s="390"/>
      <c r="E820" s="390"/>
      <c r="F820" s="390"/>
      <c r="G820" s="390"/>
      <c r="H820" s="390"/>
      <c r="I820" s="390"/>
      <c r="J820" s="391"/>
      <c r="K820" s="41"/>
      <c r="L820" s="31"/>
      <c r="M820" s="32"/>
    </row>
    <row r="821" spans="1:13" ht="6" customHeight="1" thickBot="1" x14ac:dyDescent="0.45">
      <c r="K821" s="41"/>
    </row>
    <row r="822" spans="1:13" ht="28.2" customHeight="1" x14ac:dyDescent="0.4">
      <c r="A822" s="351" t="s">
        <v>601</v>
      </c>
      <c r="B822" s="352"/>
      <c r="C822" s="352"/>
      <c r="D822" s="352"/>
      <c r="E822" s="353"/>
      <c r="F822" s="403"/>
      <c r="G822" s="373" t="s">
        <v>25</v>
      </c>
      <c r="H822" s="374"/>
      <c r="I822" s="375">
        <f>I829+I843+I862+I880+I894</f>
        <v>96</v>
      </c>
      <c r="J822" s="376"/>
      <c r="K822" s="147"/>
      <c r="L822" s="173" t="s">
        <v>502</v>
      </c>
      <c r="M822" s="174">
        <f>L829+L843+L862+L880+L894</f>
        <v>0</v>
      </c>
    </row>
    <row r="823" spans="1:13" ht="25.95" customHeight="1" x14ac:dyDescent="0.4">
      <c r="A823" s="371" t="s">
        <v>360</v>
      </c>
      <c r="B823" s="377" t="s">
        <v>87</v>
      </c>
      <c r="C823" s="378" t="s">
        <v>179</v>
      </c>
      <c r="D823" s="377" t="s">
        <v>88</v>
      </c>
      <c r="E823" s="372" t="s">
        <v>2</v>
      </c>
      <c r="F823" s="403"/>
      <c r="G823" s="379" t="s">
        <v>84</v>
      </c>
      <c r="H823" s="381" t="s">
        <v>85</v>
      </c>
      <c r="I823" s="367" t="s">
        <v>89</v>
      </c>
      <c r="J823" s="369" t="s">
        <v>3</v>
      </c>
      <c r="K823" s="147"/>
      <c r="L823" s="371" t="s">
        <v>939</v>
      </c>
      <c r="M823" s="372"/>
    </row>
    <row r="824" spans="1:13" x14ac:dyDescent="0.4">
      <c r="A824" s="371"/>
      <c r="B824" s="377"/>
      <c r="C824" s="378"/>
      <c r="D824" s="377"/>
      <c r="E824" s="372"/>
      <c r="F824" s="7"/>
      <c r="G824" s="380"/>
      <c r="H824" s="382"/>
      <c r="I824" s="368"/>
      <c r="J824" s="370"/>
      <c r="K824" s="147"/>
      <c r="L824" s="170" t="s">
        <v>0</v>
      </c>
      <c r="M824" s="171" t="s">
        <v>1</v>
      </c>
    </row>
    <row r="825" spans="1:13" ht="37.950000000000003" customHeight="1" x14ac:dyDescent="0.4">
      <c r="A825" s="392">
        <v>6.1</v>
      </c>
      <c r="B825" s="418" t="s">
        <v>1047</v>
      </c>
      <c r="C825" s="347" t="s">
        <v>26</v>
      </c>
      <c r="D825" s="347" t="s">
        <v>526</v>
      </c>
      <c r="E825" s="394">
        <f>I829</f>
        <v>16</v>
      </c>
      <c r="F825" s="396"/>
      <c r="G825" s="145">
        <v>154</v>
      </c>
      <c r="H825" s="61" t="s">
        <v>805</v>
      </c>
      <c r="I825" s="62">
        <v>5</v>
      </c>
      <c r="J825" s="1">
        <f>I825*10%/96</f>
        <v>5.208333333333333E-3</v>
      </c>
      <c r="K825" s="147" t="str">
        <f t="shared" si="75"/>
        <v/>
      </c>
      <c r="L825" s="33"/>
      <c r="M825" s="1">
        <f>L825*10%/96</f>
        <v>0</v>
      </c>
    </row>
    <row r="826" spans="1:13" ht="15.6" customHeight="1" x14ac:dyDescent="0.4">
      <c r="A826" s="392"/>
      <c r="B826" s="418"/>
      <c r="C826" s="347"/>
      <c r="D826" s="347"/>
      <c r="E826" s="394"/>
      <c r="F826" s="396"/>
      <c r="G826" s="145">
        <v>155</v>
      </c>
      <c r="H826" s="61" t="s">
        <v>206</v>
      </c>
      <c r="I826" s="62">
        <v>6</v>
      </c>
      <c r="J826" s="1">
        <f t="shared" ref="J826:J828" si="83">I826*10%/96</f>
        <v>6.2500000000000012E-3</v>
      </c>
      <c r="K826" s="147" t="str">
        <f t="shared" si="75"/>
        <v/>
      </c>
      <c r="L826" s="33"/>
      <c r="M826" s="1">
        <f t="shared" ref="M826:M828" si="84">L826*10%/96</f>
        <v>0</v>
      </c>
    </row>
    <row r="827" spans="1:13" ht="25.2" customHeight="1" x14ac:dyDescent="0.4">
      <c r="A827" s="392"/>
      <c r="B827" s="418"/>
      <c r="C827" s="347" t="s">
        <v>27</v>
      </c>
      <c r="D827" s="347" t="s">
        <v>995</v>
      </c>
      <c r="E827" s="394"/>
      <c r="F827" s="396"/>
      <c r="G827" s="145">
        <v>156</v>
      </c>
      <c r="H827" s="61" t="s">
        <v>491</v>
      </c>
      <c r="I827" s="62">
        <v>2</v>
      </c>
      <c r="J827" s="1">
        <f t="shared" si="83"/>
        <v>2.0833333333333333E-3</v>
      </c>
      <c r="K827" s="147" t="str">
        <f t="shared" si="75"/>
        <v/>
      </c>
      <c r="L827" s="33"/>
      <c r="M827" s="1">
        <f t="shared" si="84"/>
        <v>0</v>
      </c>
    </row>
    <row r="828" spans="1:13" ht="29.4" customHeight="1" x14ac:dyDescent="0.4">
      <c r="A828" s="392"/>
      <c r="B828" s="418"/>
      <c r="C828" s="347"/>
      <c r="D828" s="347"/>
      <c r="E828" s="394"/>
      <c r="F828" s="396"/>
      <c r="G828" s="145">
        <v>157</v>
      </c>
      <c r="H828" s="61" t="s">
        <v>499</v>
      </c>
      <c r="I828" s="62">
        <v>3</v>
      </c>
      <c r="J828" s="1">
        <f t="shared" si="83"/>
        <v>3.1250000000000006E-3</v>
      </c>
      <c r="K828" s="147" t="str">
        <f t="shared" si="75"/>
        <v/>
      </c>
      <c r="L828" s="33"/>
      <c r="M828" s="1">
        <f t="shared" si="84"/>
        <v>0</v>
      </c>
    </row>
    <row r="829" spans="1:13" ht="16.2" customHeight="1" thickBot="1" x14ac:dyDescent="0.45">
      <c r="A829" s="393"/>
      <c r="B829" s="419"/>
      <c r="C829" s="348"/>
      <c r="D829" s="348"/>
      <c r="E829" s="395"/>
      <c r="F829" s="11"/>
      <c r="G829" s="416" t="s">
        <v>4</v>
      </c>
      <c r="H829" s="417"/>
      <c r="I829" s="63">
        <f>SUM(I825:I828)</f>
        <v>16</v>
      </c>
      <c r="J829" s="13">
        <f>SUM(J825:J828)</f>
        <v>1.6666666666666666E-2</v>
      </c>
      <c r="K829" s="147" t="str">
        <f t="shared" si="75"/>
        <v/>
      </c>
      <c r="L829" s="3">
        <f>SUM(L825:L828)</f>
        <v>0</v>
      </c>
      <c r="M829" s="13">
        <f>SUM(M825:M828)</f>
        <v>0</v>
      </c>
    </row>
    <row r="830" spans="1:13" ht="6" customHeight="1" thickBot="1" x14ac:dyDescent="0.45">
      <c r="A830" s="23"/>
      <c r="B830" s="23"/>
      <c r="C830" s="23"/>
      <c r="D830" s="23"/>
      <c r="E830" s="23"/>
      <c r="F830" s="9"/>
      <c r="G830" s="41"/>
      <c r="H830" s="41"/>
      <c r="I830" s="94"/>
      <c r="J830" s="45"/>
      <c r="K830" s="41"/>
      <c r="L830" s="94"/>
      <c r="M830" s="45"/>
    </row>
    <row r="831" spans="1:13" x14ac:dyDescent="0.4">
      <c r="A831" s="351" t="s">
        <v>940</v>
      </c>
      <c r="B831" s="352"/>
      <c r="C831" s="352"/>
      <c r="D831" s="352"/>
      <c r="E831" s="352"/>
      <c r="F831" s="352"/>
      <c r="G831" s="352"/>
      <c r="H831" s="352"/>
      <c r="I831" s="352"/>
      <c r="J831" s="353"/>
      <c r="K831" s="147"/>
      <c r="L831" s="26" t="s">
        <v>70</v>
      </c>
      <c r="M831" s="27" t="s">
        <v>78</v>
      </c>
    </row>
    <row r="832" spans="1:13" x14ac:dyDescent="0.4">
      <c r="A832" s="142">
        <f>G825</f>
        <v>154</v>
      </c>
      <c r="B832" s="386"/>
      <c r="C832" s="387"/>
      <c r="D832" s="387"/>
      <c r="E832" s="387"/>
      <c r="F832" s="387"/>
      <c r="G832" s="387"/>
      <c r="H832" s="387"/>
      <c r="I832" s="387"/>
      <c r="J832" s="388"/>
      <c r="K832" s="41"/>
      <c r="L832" s="29"/>
      <c r="M832" s="30"/>
    </row>
    <row r="833" spans="1:13" x14ac:dyDescent="0.4">
      <c r="A833" s="142">
        <f t="shared" ref="A833:A835" si="85">G826</f>
        <v>155</v>
      </c>
      <c r="B833" s="386"/>
      <c r="C833" s="387"/>
      <c r="D833" s="387"/>
      <c r="E833" s="387"/>
      <c r="F833" s="387"/>
      <c r="G833" s="387"/>
      <c r="H833" s="387"/>
      <c r="I833" s="387"/>
      <c r="J833" s="388"/>
      <c r="K833" s="41"/>
      <c r="L833" s="29"/>
      <c r="M833" s="30"/>
    </row>
    <row r="834" spans="1:13" x14ac:dyDescent="0.4">
      <c r="A834" s="142">
        <f t="shared" si="85"/>
        <v>156</v>
      </c>
      <c r="B834" s="386"/>
      <c r="C834" s="387"/>
      <c r="D834" s="387"/>
      <c r="E834" s="387"/>
      <c r="F834" s="387"/>
      <c r="G834" s="387"/>
      <c r="H834" s="387"/>
      <c r="I834" s="387"/>
      <c r="J834" s="388"/>
      <c r="K834" s="41"/>
      <c r="L834" s="29"/>
      <c r="M834" s="30"/>
    </row>
    <row r="835" spans="1:13" ht="13.2" thickBot="1" x14ac:dyDescent="0.45">
      <c r="A835" s="143">
        <f t="shared" si="85"/>
        <v>157</v>
      </c>
      <c r="B835" s="389"/>
      <c r="C835" s="390"/>
      <c r="D835" s="390"/>
      <c r="E835" s="390"/>
      <c r="F835" s="390"/>
      <c r="G835" s="390"/>
      <c r="H835" s="390"/>
      <c r="I835" s="390"/>
      <c r="J835" s="391"/>
      <c r="K835" s="41"/>
      <c r="L835" s="31"/>
      <c r="M835" s="32"/>
    </row>
    <row r="836" spans="1:13" ht="6" customHeight="1" thickBot="1" x14ac:dyDescent="0.45">
      <c r="A836" s="28"/>
      <c r="B836" s="95"/>
      <c r="C836" s="23"/>
      <c r="D836" s="46"/>
      <c r="E836" s="23"/>
      <c r="F836" s="9"/>
      <c r="G836" s="41"/>
      <c r="H836" s="58"/>
      <c r="I836" s="94"/>
      <c r="J836" s="45"/>
      <c r="K836" s="41"/>
      <c r="L836" s="94"/>
      <c r="M836" s="45"/>
    </row>
    <row r="837" spans="1:13" ht="12.6" customHeight="1" x14ac:dyDescent="0.4">
      <c r="A837" s="414">
        <v>6.2</v>
      </c>
      <c r="B837" s="360" t="s">
        <v>776</v>
      </c>
      <c r="C837" s="363" t="s">
        <v>28</v>
      </c>
      <c r="D837" s="363" t="s">
        <v>602</v>
      </c>
      <c r="E837" s="415">
        <f>I843</f>
        <v>19</v>
      </c>
      <c r="F837" s="396"/>
      <c r="G837" s="144">
        <v>158</v>
      </c>
      <c r="H837" s="180" t="s">
        <v>207</v>
      </c>
      <c r="I837" s="66">
        <v>2</v>
      </c>
      <c r="J837" s="69">
        <f>I837*10%/96</f>
        <v>2.0833333333333333E-3</v>
      </c>
      <c r="K837" s="147" t="str">
        <f t="shared" ref="K837:K894" si="86">IF(AND(L837&gt;=0,L837&lt;=I837),"",IF(AND(L837&gt;I837),"*"))</f>
        <v/>
      </c>
      <c r="L837" s="85"/>
      <c r="M837" s="69">
        <f>L837*10%/96</f>
        <v>0</v>
      </c>
    </row>
    <row r="838" spans="1:13" ht="64.95" customHeight="1" x14ac:dyDescent="0.4">
      <c r="A838" s="392"/>
      <c r="B838" s="361"/>
      <c r="C838" s="347"/>
      <c r="D838" s="347"/>
      <c r="E838" s="394"/>
      <c r="F838" s="396"/>
      <c r="G838" s="145">
        <v>159</v>
      </c>
      <c r="H838" s="61" t="s">
        <v>957</v>
      </c>
      <c r="I838" s="62">
        <v>3</v>
      </c>
      <c r="J838" s="5">
        <f>I838*10%/96</f>
        <v>3.1250000000000006E-3</v>
      </c>
      <c r="K838" s="147" t="str">
        <f t="shared" si="86"/>
        <v/>
      </c>
      <c r="L838" s="33"/>
      <c r="M838" s="5">
        <f>L838*10%/96</f>
        <v>0</v>
      </c>
    </row>
    <row r="839" spans="1:13" ht="25.2" x14ac:dyDescent="0.4">
      <c r="A839" s="392"/>
      <c r="B839" s="361"/>
      <c r="C839" s="347"/>
      <c r="D839" s="347"/>
      <c r="E839" s="394"/>
      <c r="F839" s="396"/>
      <c r="G839" s="145">
        <v>160</v>
      </c>
      <c r="H839" s="181" t="s">
        <v>762</v>
      </c>
      <c r="I839" s="62">
        <v>3</v>
      </c>
      <c r="J839" s="5">
        <f t="shared" ref="J839:J842" si="87">I839*10%/96</f>
        <v>3.1250000000000006E-3</v>
      </c>
      <c r="K839" s="147" t="str">
        <f t="shared" si="86"/>
        <v/>
      </c>
      <c r="L839" s="33"/>
      <c r="M839" s="5">
        <f t="shared" ref="M839:M842" si="88">L839*10%/96</f>
        <v>0</v>
      </c>
    </row>
    <row r="840" spans="1:13" ht="63" x14ac:dyDescent="0.4">
      <c r="A840" s="392"/>
      <c r="B840" s="361"/>
      <c r="C840" s="141" t="s">
        <v>121</v>
      </c>
      <c r="D840" s="141" t="s">
        <v>322</v>
      </c>
      <c r="E840" s="394"/>
      <c r="F840" s="150"/>
      <c r="G840" s="145">
        <v>161</v>
      </c>
      <c r="H840" s="61" t="s">
        <v>427</v>
      </c>
      <c r="I840" s="62">
        <v>3</v>
      </c>
      <c r="J840" s="5">
        <f t="shared" si="87"/>
        <v>3.1250000000000006E-3</v>
      </c>
      <c r="K840" s="147" t="str">
        <f t="shared" si="86"/>
        <v/>
      </c>
      <c r="L840" s="33"/>
      <c r="M840" s="5">
        <f t="shared" si="88"/>
        <v>0</v>
      </c>
    </row>
    <row r="841" spans="1:13" ht="75.599999999999994" x14ac:dyDescent="0.4">
      <c r="A841" s="392"/>
      <c r="B841" s="361"/>
      <c r="C841" s="141" t="s">
        <v>250</v>
      </c>
      <c r="D841" s="141" t="s">
        <v>763</v>
      </c>
      <c r="E841" s="394"/>
      <c r="F841" s="11"/>
      <c r="G841" s="145">
        <v>162</v>
      </c>
      <c r="H841" s="61" t="s">
        <v>764</v>
      </c>
      <c r="I841" s="62">
        <v>5</v>
      </c>
      <c r="J841" s="5">
        <f t="shared" si="87"/>
        <v>5.208333333333333E-3</v>
      </c>
      <c r="K841" s="147" t="str">
        <f t="shared" si="86"/>
        <v/>
      </c>
      <c r="L841" s="33"/>
      <c r="M841" s="5">
        <f t="shared" si="88"/>
        <v>0</v>
      </c>
    </row>
    <row r="842" spans="1:13" ht="25.2" x14ac:dyDescent="0.4">
      <c r="A842" s="392"/>
      <c r="B842" s="361"/>
      <c r="C842" s="347" t="s">
        <v>110</v>
      </c>
      <c r="D842" s="347" t="s">
        <v>717</v>
      </c>
      <c r="E842" s="394"/>
      <c r="F842" s="11"/>
      <c r="G842" s="145">
        <v>163</v>
      </c>
      <c r="H842" s="61" t="s">
        <v>718</v>
      </c>
      <c r="I842" s="62">
        <v>3</v>
      </c>
      <c r="J842" s="5">
        <f t="shared" si="87"/>
        <v>3.1250000000000006E-3</v>
      </c>
      <c r="K842" s="147" t="str">
        <f t="shared" si="86"/>
        <v/>
      </c>
      <c r="L842" s="33"/>
      <c r="M842" s="5">
        <f t="shared" si="88"/>
        <v>0</v>
      </c>
    </row>
    <row r="843" spans="1:13" ht="16.2" customHeight="1" thickBot="1" x14ac:dyDescent="0.45">
      <c r="A843" s="393"/>
      <c r="B843" s="362"/>
      <c r="C843" s="348"/>
      <c r="D843" s="348"/>
      <c r="E843" s="395"/>
      <c r="F843" s="11"/>
      <c r="G843" s="416" t="s">
        <v>4</v>
      </c>
      <c r="H843" s="417"/>
      <c r="I843" s="63">
        <f>SUM(I837:I842)</f>
        <v>19</v>
      </c>
      <c r="J843" s="13">
        <f>SUM(J837:J842)</f>
        <v>1.9791666666666669E-2</v>
      </c>
      <c r="K843" s="147" t="str">
        <f t="shared" si="86"/>
        <v/>
      </c>
      <c r="L843" s="3">
        <f>SUM(L837:L842)</f>
        <v>0</v>
      </c>
      <c r="M843" s="13">
        <f>SUM(M837:M842)</f>
        <v>0</v>
      </c>
    </row>
    <row r="844" spans="1:13" ht="6" customHeight="1" thickBot="1" x14ac:dyDescent="0.45">
      <c r="A844" s="28"/>
      <c r="B844" s="95"/>
      <c r="C844" s="28"/>
      <c r="D844" s="28"/>
      <c r="E844" s="28"/>
      <c r="F844" s="9"/>
      <c r="G844" s="41"/>
      <c r="H844" s="58"/>
      <c r="I844" s="94"/>
      <c r="J844" s="45"/>
      <c r="K844" s="41"/>
      <c r="L844" s="94"/>
      <c r="M844" s="45"/>
    </row>
    <row r="845" spans="1:13" x14ac:dyDescent="0.4">
      <c r="A845" s="351" t="s">
        <v>940</v>
      </c>
      <c r="B845" s="352"/>
      <c r="C845" s="352"/>
      <c r="D845" s="352"/>
      <c r="E845" s="352"/>
      <c r="F845" s="352"/>
      <c r="G845" s="352"/>
      <c r="H845" s="352"/>
      <c r="I845" s="352"/>
      <c r="J845" s="353"/>
      <c r="K845" s="147"/>
      <c r="L845" s="26" t="s">
        <v>70</v>
      </c>
      <c r="M845" s="27" t="s">
        <v>78</v>
      </c>
    </row>
    <row r="846" spans="1:13" x14ac:dyDescent="0.4">
      <c r="A846" s="142">
        <f>G837</f>
        <v>158</v>
      </c>
      <c r="B846" s="386"/>
      <c r="C846" s="387"/>
      <c r="D846" s="387"/>
      <c r="E846" s="387"/>
      <c r="F846" s="387"/>
      <c r="G846" s="387"/>
      <c r="H846" s="387"/>
      <c r="I846" s="387"/>
      <c r="J846" s="388"/>
      <c r="K846" s="41"/>
      <c r="L846" s="29"/>
      <c r="M846" s="30"/>
    </row>
    <row r="847" spans="1:13" x14ac:dyDescent="0.4">
      <c r="A847" s="142">
        <f t="shared" ref="A847:A851" si="89">G838</f>
        <v>159</v>
      </c>
      <c r="B847" s="386"/>
      <c r="C847" s="387"/>
      <c r="D847" s="387"/>
      <c r="E847" s="387"/>
      <c r="F847" s="387"/>
      <c r="G847" s="387"/>
      <c r="H847" s="387"/>
      <c r="I847" s="387"/>
      <c r="J847" s="388"/>
      <c r="K847" s="41"/>
      <c r="L847" s="29"/>
      <c r="M847" s="30"/>
    </row>
    <row r="848" spans="1:13" x14ac:dyDescent="0.4">
      <c r="A848" s="142">
        <f t="shared" si="89"/>
        <v>160</v>
      </c>
      <c r="B848" s="386"/>
      <c r="C848" s="387"/>
      <c r="D848" s="387"/>
      <c r="E848" s="387"/>
      <c r="F848" s="387"/>
      <c r="G848" s="387"/>
      <c r="H848" s="387"/>
      <c r="I848" s="387"/>
      <c r="J848" s="388"/>
      <c r="K848" s="41"/>
      <c r="L848" s="29"/>
      <c r="M848" s="30"/>
    </row>
    <row r="849" spans="1:13" x14ac:dyDescent="0.4">
      <c r="A849" s="142">
        <f t="shared" si="89"/>
        <v>161</v>
      </c>
      <c r="B849" s="386"/>
      <c r="C849" s="387"/>
      <c r="D849" s="387"/>
      <c r="E849" s="387"/>
      <c r="F849" s="387"/>
      <c r="G849" s="387"/>
      <c r="H849" s="387"/>
      <c r="I849" s="387"/>
      <c r="J849" s="388"/>
      <c r="K849" s="41"/>
      <c r="L849" s="29"/>
      <c r="M849" s="30"/>
    </row>
    <row r="850" spans="1:13" x14ac:dyDescent="0.4">
      <c r="A850" s="142">
        <f t="shared" si="89"/>
        <v>162</v>
      </c>
      <c r="B850" s="386"/>
      <c r="C850" s="387"/>
      <c r="D850" s="387"/>
      <c r="E850" s="387"/>
      <c r="F850" s="387"/>
      <c r="G850" s="387"/>
      <c r="H850" s="387"/>
      <c r="I850" s="387"/>
      <c r="J850" s="388"/>
      <c r="K850" s="41"/>
      <c r="L850" s="29"/>
      <c r="M850" s="30"/>
    </row>
    <row r="851" spans="1:13" ht="13.2" thickBot="1" x14ac:dyDescent="0.45">
      <c r="A851" s="143">
        <f t="shared" si="89"/>
        <v>163</v>
      </c>
      <c r="B851" s="389"/>
      <c r="C851" s="390"/>
      <c r="D851" s="390"/>
      <c r="E851" s="390"/>
      <c r="F851" s="390"/>
      <c r="G851" s="390"/>
      <c r="H851" s="390"/>
      <c r="I851" s="390"/>
      <c r="J851" s="391"/>
      <c r="K851" s="41"/>
      <c r="L851" s="31"/>
      <c r="M851" s="32"/>
    </row>
    <row r="852" spans="1:13" ht="6" customHeight="1" thickBot="1" x14ac:dyDescent="0.45">
      <c r="A852" s="28"/>
      <c r="B852" s="95"/>
      <c r="C852" s="28"/>
      <c r="D852" s="28"/>
      <c r="E852" s="28"/>
      <c r="F852" s="9"/>
      <c r="G852" s="41"/>
      <c r="H852" s="58"/>
      <c r="I852" s="94"/>
      <c r="J852" s="45"/>
      <c r="K852" s="41"/>
      <c r="L852" s="94"/>
      <c r="M852" s="45"/>
    </row>
    <row r="853" spans="1:13" ht="25.2" customHeight="1" x14ac:dyDescent="0.4">
      <c r="A853" s="414">
        <v>6.3</v>
      </c>
      <c r="B853" s="360" t="s">
        <v>806</v>
      </c>
      <c r="C853" s="363" t="s">
        <v>29</v>
      </c>
      <c r="D853" s="363" t="s">
        <v>272</v>
      </c>
      <c r="E853" s="415">
        <f>I862</f>
        <v>36</v>
      </c>
      <c r="F853" s="410"/>
      <c r="G853" s="144">
        <v>164</v>
      </c>
      <c r="H853" s="4" t="s">
        <v>905</v>
      </c>
      <c r="I853" s="66">
        <v>4</v>
      </c>
      <c r="J853" s="69">
        <f>I853*10%/96</f>
        <v>4.1666666666666666E-3</v>
      </c>
      <c r="K853" s="147" t="str">
        <f t="shared" si="86"/>
        <v/>
      </c>
      <c r="L853" s="85"/>
      <c r="M853" s="69">
        <f>L853*10%/96</f>
        <v>0</v>
      </c>
    </row>
    <row r="854" spans="1:13" ht="50.4" x14ac:dyDescent="0.4">
      <c r="A854" s="392"/>
      <c r="B854" s="361"/>
      <c r="C854" s="347"/>
      <c r="D854" s="347"/>
      <c r="E854" s="394"/>
      <c r="F854" s="410"/>
      <c r="G854" s="145">
        <v>165</v>
      </c>
      <c r="H854" s="61" t="s">
        <v>906</v>
      </c>
      <c r="I854" s="62">
        <v>6</v>
      </c>
      <c r="J854" s="5">
        <f>I854*10%/96</f>
        <v>6.2500000000000012E-3</v>
      </c>
      <c r="K854" s="147" t="str">
        <f t="shared" si="86"/>
        <v/>
      </c>
      <c r="L854" s="33"/>
      <c r="M854" s="5">
        <f>L854*10%/96</f>
        <v>0</v>
      </c>
    </row>
    <row r="855" spans="1:13" ht="50.4" x14ac:dyDescent="0.4">
      <c r="A855" s="392"/>
      <c r="B855" s="361"/>
      <c r="C855" s="347"/>
      <c r="D855" s="347"/>
      <c r="E855" s="394"/>
      <c r="F855" s="410"/>
      <c r="G855" s="145">
        <v>166</v>
      </c>
      <c r="H855" s="61" t="s">
        <v>873</v>
      </c>
      <c r="I855" s="62">
        <v>6</v>
      </c>
      <c r="J855" s="5">
        <f t="shared" ref="J855:J861" si="90">I855*10%/96</f>
        <v>6.2500000000000012E-3</v>
      </c>
      <c r="K855" s="147" t="str">
        <f t="shared" si="86"/>
        <v/>
      </c>
      <c r="L855" s="33"/>
      <c r="M855" s="5">
        <f t="shared" ref="M855:M861" si="91">L855*10%/96</f>
        <v>0</v>
      </c>
    </row>
    <row r="856" spans="1:13" ht="19.2" customHeight="1" x14ac:dyDescent="0.4">
      <c r="A856" s="392"/>
      <c r="B856" s="361"/>
      <c r="C856" s="347" t="s">
        <v>67</v>
      </c>
      <c r="D856" s="347" t="s">
        <v>996</v>
      </c>
      <c r="E856" s="394"/>
      <c r="F856" s="396"/>
      <c r="G856" s="145">
        <v>167</v>
      </c>
      <c r="H856" s="61" t="s">
        <v>765</v>
      </c>
      <c r="I856" s="62">
        <v>3</v>
      </c>
      <c r="J856" s="5">
        <f t="shared" si="90"/>
        <v>3.1250000000000006E-3</v>
      </c>
      <c r="K856" s="147" t="str">
        <f t="shared" si="86"/>
        <v/>
      </c>
      <c r="L856" s="33"/>
      <c r="M856" s="5">
        <f t="shared" si="91"/>
        <v>0</v>
      </c>
    </row>
    <row r="857" spans="1:13" ht="21.6" customHeight="1" x14ac:dyDescent="0.4">
      <c r="A857" s="392"/>
      <c r="B857" s="361"/>
      <c r="C857" s="347"/>
      <c r="D857" s="347"/>
      <c r="E857" s="394"/>
      <c r="F857" s="396"/>
      <c r="G857" s="145">
        <v>168</v>
      </c>
      <c r="H857" s="61" t="s">
        <v>208</v>
      </c>
      <c r="I857" s="62">
        <v>3</v>
      </c>
      <c r="J857" s="5">
        <f t="shared" si="90"/>
        <v>3.1250000000000006E-3</v>
      </c>
      <c r="K857" s="147" t="str">
        <f t="shared" si="86"/>
        <v/>
      </c>
      <c r="L857" s="33"/>
      <c r="M857" s="5">
        <f t="shared" si="91"/>
        <v>0</v>
      </c>
    </row>
    <row r="858" spans="1:13" ht="25.2" x14ac:dyDescent="0.4">
      <c r="A858" s="392"/>
      <c r="B858" s="361"/>
      <c r="C858" s="347" t="s">
        <v>111</v>
      </c>
      <c r="D858" s="347" t="s">
        <v>273</v>
      </c>
      <c r="E858" s="394"/>
      <c r="F858" s="396"/>
      <c r="G858" s="145">
        <v>169</v>
      </c>
      <c r="H858" s="61" t="s">
        <v>181</v>
      </c>
      <c r="I858" s="62">
        <v>4</v>
      </c>
      <c r="J858" s="5">
        <f t="shared" si="90"/>
        <v>4.1666666666666666E-3</v>
      </c>
      <c r="K858" s="147" t="str">
        <f t="shared" si="86"/>
        <v/>
      </c>
      <c r="L858" s="33"/>
      <c r="M858" s="5">
        <f t="shared" si="91"/>
        <v>0</v>
      </c>
    </row>
    <row r="859" spans="1:13" ht="25.2" x14ac:dyDescent="0.4">
      <c r="A859" s="392"/>
      <c r="B859" s="361"/>
      <c r="C859" s="347"/>
      <c r="D859" s="347"/>
      <c r="E859" s="394"/>
      <c r="F859" s="396"/>
      <c r="G859" s="145">
        <v>170</v>
      </c>
      <c r="H859" s="61" t="s">
        <v>209</v>
      </c>
      <c r="I859" s="62">
        <v>3</v>
      </c>
      <c r="J859" s="5">
        <f t="shared" si="90"/>
        <v>3.1250000000000006E-3</v>
      </c>
      <c r="K859" s="147" t="str">
        <f t="shared" si="86"/>
        <v/>
      </c>
      <c r="L859" s="33"/>
      <c r="M859" s="5">
        <f t="shared" si="91"/>
        <v>0</v>
      </c>
    </row>
    <row r="860" spans="1:13" ht="16.95" customHeight="1" x14ac:dyDescent="0.4">
      <c r="A860" s="392"/>
      <c r="B860" s="361"/>
      <c r="C860" s="347"/>
      <c r="D860" s="347"/>
      <c r="E860" s="394"/>
      <c r="F860" s="396"/>
      <c r="G860" s="145">
        <v>171</v>
      </c>
      <c r="H860" s="61" t="s">
        <v>274</v>
      </c>
      <c r="I860" s="62">
        <v>3</v>
      </c>
      <c r="J860" s="5">
        <f t="shared" si="90"/>
        <v>3.1250000000000006E-3</v>
      </c>
      <c r="K860" s="147" t="str">
        <f t="shared" si="86"/>
        <v/>
      </c>
      <c r="L860" s="33"/>
      <c r="M860" s="5">
        <f t="shared" si="91"/>
        <v>0</v>
      </c>
    </row>
    <row r="861" spans="1:13" ht="37.799999999999997" x14ac:dyDescent="0.4">
      <c r="A861" s="392"/>
      <c r="B861" s="361"/>
      <c r="C861" s="347" t="s">
        <v>251</v>
      </c>
      <c r="D861" s="347" t="s">
        <v>766</v>
      </c>
      <c r="E861" s="394"/>
      <c r="F861" s="150"/>
      <c r="G861" s="145">
        <v>172</v>
      </c>
      <c r="H861" s="61" t="s">
        <v>767</v>
      </c>
      <c r="I861" s="72">
        <v>4</v>
      </c>
      <c r="J861" s="5">
        <f t="shared" si="90"/>
        <v>4.1666666666666666E-3</v>
      </c>
      <c r="K861" s="147" t="str">
        <f t="shared" si="86"/>
        <v/>
      </c>
      <c r="L861" s="96"/>
      <c r="M861" s="5">
        <f t="shared" si="91"/>
        <v>0</v>
      </c>
    </row>
    <row r="862" spans="1:13" ht="16.2" customHeight="1" thickBot="1" x14ac:dyDescent="0.45">
      <c r="A862" s="393"/>
      <c r="B862" s="362"/>
      <c r="C862" s="348"/>
      <c r="D862" s="348"/>
      <c r="E862" s="395"/>
      <c r="F862" s="11"/>
      <c r="G862" s="349" t="s">
        <v>4</v>
      </c>
      <c r="H862" s="350"/>
      <c r="I862" s="68">
        <f>SUM(I853:I861)</f>
        <v>36</v>
      </c>
      <c r="J862" s="43">
        <f>SUM(J853:J861)</f>
        <v>3.7499999999999999E-2</v>
      </c>
      <c r="K862" s="147" t="str">
        <f t="shared" si="86"/>
        <v/>
      </c>
      <c r="L862" s="14">
        <f>SUM(L853:L861)</f>
        <v>0</v>
      </c>
      <c r="M862" s="43">
        <f>SUM(M853:M861)</f>
        <v>0</v>
      </c>
    </row>
    <row r="863" spans="1:13" ht="6" customHeight="1" thickBot="1" x14ac:dyDescent="0.45">
      <c r="A863" s="23"/>
      <c r="B863" s="35"/>
      <c r="C863" s="23"/>
      <c r="D863" s="58"/>
      <c r="E863" s="23"/>
      <c r="F863" s="9"/>
      <c r="G863" s="75"/>
      <c r="H863" s="75"/>
      <c r="I863" s="76"/>
      <c r="J863" s="77"/>
      <c r="K863" s="41"/>
      <c r="L863" s="76"/>
      <c r="M863" s="77"/>
    </row>
    <row r="864" spans="1:13" ht="12.6" customHeight="1" x14ac:dyDescent="0.4">
      <c r="A864" s="400" t="s">
        <v>940</v>
      </c>
      <c r="B864" s="401"/>
      <c r="C864" s="401"/>
      <c r="D864" s="401"/>
      <c r="E864" s="401"/>
      <c r="F864" s="401"/>
      <c r="G864" s="401"/>
      <c r="H864" s="401"/>
      <c r="I864" s="401"/>
      <c r="J864" s="402"/>
      <c r="K864" s="147"/>
      <c r="L864" s="26" t="s">
        <v>70</v>
      </c>
      <c r="M864" s="27" t="s">
        <v>78</v>
      </c>
    </row>
    <row r="865" spans="1:13" x14ac:dyDescent="0.4">
      <c r="A865" s="142">
        <f>G853</f>
        <v>164</v>
      </c>
      <c r="B865" s="386"/>
      <c r="C865" s="387"/>
      <c r="D865" s="387"/>
      <c r="E865" s="387"/>
      <c r="F865" s="387"/>
      <c r="G865" s="387"/>
      <c r="H865" s="387"/>
      <c r="I865" s="387"/>
      <c r="J865" s="388"/>
      <c r="K865" s="41"/>
      <c r="L865" s="29"/>
      <c r="M865" s="30"/>
    </row>
    <row r="866" spans="1:13" x14ac:dyDescent="0.4">
      <c r="A866" s="142">
        <f t="shared" ref="A866:A873" si="92">G854</f>
        <v>165</v>
      </c>
      <c r="B866" s="386"/>
      <c r="C866" s="387"/>
      <c r="D866" s="387"/>
      <c r="E866" s="387"/>
      <c r="F866" s="387"/>
      <c r="G866" s="387"/>
      <c r="H866" s="387"/>
      <c r="I866" s="387"/>
      <c r="J866" s="388"/>
      <c r="K866" s="41"/>
      <c r="L866" s="29"/>
      <c r="M866" s="30"/>
    </row>
    <row r="867" spans="1:13" x14ac:dyDescent="0.4">
      <c r="A867" s="142">
        <f t="shared" si="92"/>
        <v>166</v>
      </c>
      <c r="B867" s="386"/>
      <c r="C867" s="387"/>
      <c r="D867" s="387"/>
      <c r="E867" s="387"/>
      <c r="F867" s="387"/>
      <c r="G867" s="387"/>
      <c r="H867" s="387"/>
      <c r="I867" s="387"/>
      <c r="J867" s="388"/>
      <c r="K867" s="41"/>
      <c r="L867" s="29"/>
      <c r="M867" s="30"/>
    </row>
    <row r="868" spans="1:13" x14ac:dyDescent="0.4">
      <c r="A868" s="142">
        <f t="shared" si="92"/>
        <v>167</v>
      </c>
      <c r="B868" s="386"/>
      <c r="C868" s="387"/>
      <c r="D868" s="387"/>
      <c r="E868" s="387"/>
      <c r="F868" s="387"/>
      <c r="G868" s="387"/>
      <c r="H868" s="387"/>
      <c r="I868" s="387"/>
      <c r="J868" s="388"/>
      <c r="K868" s="41"/>
      <c r="L868" s="29"/>
      <c r="M868" s="30"/>
    </row>
    <row r="869" spans="1:13" x14ac:dyDescent="0.4">
      <c r="A869" s="142">
        <f t="shared" si="92"/>
        <v>168</v>
      </c>
      <c r="B869" s="386"/>
      <c r="C869" s="387"/>
      <c r="D869" s="387"/>
      <c r="E869" s="387"/>
      <c r="F869" s="387"/>
      <c r="G869" s="387"/>
      <c r="H869" s="387"/>
      <c r="I869" s="387"/>
      <c r="J869" s="388"/>
      <c r="K869" s="41"/>
      <c r="L869" s="29"/>
      <c r="M869" s="30"/>
    </row>
    <row r="870" spans="1:13" x14ac:dyDescent="0.4">
      <c r="A870" s="142">
        <f t="shared" si="92"/>
        <v>169</v>
      </c>
      <c r="B870" s="386"/>
      <c r="C870" s="387"/>
      <c r="D870" s="387"/>
      <c r="E870" s="387"/>
      <c r="F870" s="387"/>
      <c r="G870" s="387"/>
      <c r="H870" s="387"/>
      <c r="I870" s="387"/>
      <c r="J870" s="388"/>
      <c r="K870" s="41"/>
      <c r="L870" s="29"/>
      <c r="M870" s="30"/>
    </row>
    <row r="871" spans="1:13" x14ac:dyDescent="0.4">
      <c r="A871" s="142">
        <f t="shared" si="92"/>
        <v>170</v>
      </c>
      <c r="B871" s="386"/>
      <c r="C871" s="387"/>
      <c r="D871" s="387"/>
      <c r="E871" s="387"/>
      <c r="F871" s="387"/>
      <c r="G871" s="387"/>
      <c r="H871" s="387"/>
      <c r="I871" s="387"/>
      <c r="J871" s="388"/>
      <c r="K871" s="41"/>
      <c r="L871" s="29"/>
      <c r="M871" s="30"/>
    </row>
    <row r="872" spans="1:13" x14ac:dyDescent="0.4">
      <c r="A872" s="142">
        <f t="shared" si="92"/>
        <v>171</v>
      </c>
      <c r="B872" s="386"/>
      <c r="C872" s="387"/>
      <c r="D872" s="387"/>
      <c r="E872" s="387"/>
      <c r="F872" s="387"/>
      <c r="G872" s="387"/>
      <c r="H872" s="387"/>
      <c r="I872" s="387"/>
      <c r="J872" s="388"/>
      <c r="K872" s="41"/>
      <c r="L872" s="29"/>
      <c r="M872" s="30"/>
    </row>
    <row r="873" spans="1:13" ht="13.2" thickBot="1" x14ac:dyDescent="0.45">
      <c r="A873" s="143">
        <f t="shared" si="92"/>
        <v>172</v>
      </c>
      <c r="B873" s="389"/>
      <c r="C873" s="390"/>
      <c r="D873" s="390"/>
      <c r="E873" s="390"/>
      <c r="F873" s="390"/>
      <c r="G873" s="390"/>
      <c r="H873" s="390"/>
      <c r="I873" s="390"/>
      <c r="J873" s="391"/>
      <c r="K873" s="41"/>
      <c r="L873" s="31"/>
      <c r="M873" s="32"/>
    </row>
    <row r="874" spans="1:13" ht="6" customHeight="1" thickBot="1" x14ac:dyDescent="0.45">
      <c r="A874" s="23"/>
      <c r="B874" s="35"/>
      <c r="C874" s="23"/>
      <c r="D874" s="35"/>
      <c r="E874" s="23"/>
      <c r="F874" s="9"/>
      <c r="G874" s="91"/>
      <c r="H874" s="58"/>
      <c r="I874" s="76"/>
      <c r="J874" s="77"/>
      <c r="K874" s="41"/>
      <c r="L874" s="76"/>
      <c r="M874" s="77"/>
    </row>
    <row r="875" spans="1:13" ht="33" customHeight="1" x14ac:dyDescent="0.4">
      <c r="A875" s="357">
        <v>6.4</v>
      </c>
      <c r="B875" s="360" t="s">
        <v>549</v>
      </c>
      <c r="C875" s="383" t="s">
        <v>122</v>
      </c>
      <c r="D875" s="363" t="s">
        <v>450</v>
      </c>
      <c r="E875" s="364">
        <f>I880</f>
        <v>15</v>
      </c>
      <c r="F875" s="396"/>
      <c r="G875" s="144">
        <v>173</v>
      </c>
      <c r="H875" s="4" t="s">
        <v>451</v>
      </c>
      <c r="I875" s="66">
        <v>4</v>
      </c>
      <c r="J875" s="67">
        <f>I875*10%/96</f>
        <v>4.1666666666666666E-3</v>
      </c>
      <c r="K875" s="147" t="str">
        <f t="shared" si="86"/>
        <v/>
      </c>
      <c r="L875" s="85"/>
      <c r="M875" s="67">
        <f>L875*10%/96</f>
        <v>0</v>
      </c>
    </row>
    <row r="876" spans="1:13" ht="31.95" customHeight="1" x14ac:dyDescent="0.4">
      <c r="A876" s="358"/>
      <c r="B876" s="361"/>
      <c r="C876" s="384"/>
      <c r="D876" s="347"/>
      <c r="E876" s="365"/>
      <c r="F876" s="396"/>
      <c r="G876" s="145">
        <v>174</v>
      </c>
      <c r="H876" s="61" t="s">
        <v>550</v>
      </c>
      <c r="I876" s="62">
        <v>2</v>
      </c>
      <c r="J876" s="1">
        <f>I876*10%/96</f>
        <v>2.0833333333333333E-3</v>
      </c>
      <c r="K876" s="147" t="str">
        <f t="shared" si="86"/>
        <v/>
      </c>
      <c r="L876" s="33"/>
      <c r="M876" s="1">
        <f>L876*10%/96</f>
        <v>0</v>
      </c>
    </row>
    <row r="877" spans="1:13" ht="37.799999999999997" x14ac:dyDescent="0.4">
      <c r="A877" s="358"/>
      <c r="B877" s="361"/>
      <c r="C877" s="148" t="s">
        <v>123</v>
      </c>
      <c r="D877" s="141" t="s">
        <v>112</v>
      </c>
      <c r="E877" s="365"/>
      <c r="F877" s="6"/>
      <c r="G877" s="145">
        <v>175</v>
      </c>
      <c r="H877" s="61" t="s">
        <v>535</v>
      </c>
      <c r="I877" s="62">
        <v>5</v>
      </c>
      <c r="J877" s="1">
        <f t="shared" ref="J877:J879" si="93">I877*10%/96</f>
        <v>5.208333333333333E-3</v>
      </c>
      <c r="K877" s="147" t="str">
        <f t="shared" si="86"/>
        <v/>
      </c>
      <c r="L877" s="33"/>
      <c r="M877" s="1">
        <f t="shared" ref="M877:M879" si="94">L877*10%/96</f>
        <v>0</v>
      </c>
    </row>
    <row r="878" spans="1:13" x14ac:dyDescent="0.4">
      <c r="A878" s="358"/>
      <c r="B878" s="361"/>
      <c r="C878" s="384" t="s">
        <v>124</v>
      </c>
      <c r="D878" s="411" t="s">
        <v>725</v>
      </c>
      <c r="E878" s="365"/>
      <c r="F878" s="396"/>
      <c r="G878" s="145">
        <v>176</v>
      </c>
      <c r="H878" s="61" t="s">
        <v>726</v>
      </c>
      <c r="I878" s="62">
        <v>2</v>
      </c>
      <c r="J878" s="1">
        <f t="shared" si="93"/>
        <v>2.0833333333333333E-3</v>
      </c>
      <c r="K878" s="147" t="str">
        <f t="shared" si="86"/>
        <v/>
      </c>
      <c r="L878" s="33"/>
      <c r="M878" s="1">
        <f t="shared" si="94"/>
        <v>0</v>
      </c>
    </row>
    <row r="879" spans="1:13" ht="22.2" customHeight="1" x14ac:dyDescent="0.4">
      <c r="A879" s="358"/>
      <c r="B879" s="361"/>
      <c r="C879" s="384"/>
      <c r="D879" s="412"/>
      <c r="E879" s="365"/>
      <c r="F879" s="396"/>
      <c r="G879" s="145">
        <v>177</v>
      </c>
      <c r="H879" s="61" t="s">
        <v>113</v>
      </c>
      <c r="I879" s="62">
        <v>2</v>
      </c>
      <c r="J879" s="1">
        <f t="shared" si="93"/>
        <v>2.0833333333333333E-3</v>
      </c>
      <c r="K879" s="147" t="str">
        <f t="shared" si="86"/>
        <v/>
      </c>
      <c r="L879" s="33"/>
      <c r="M879" s="1">
        <f t="shared" si="94"/>
        <v>0</v>
      </c>
    </row>
    <row r="880" spans="1:13" ht="16.2" customHeight="1" thickBot="1" x14ac:dyDescent="0.45">
      <c r="A880" s="359"/>
      <c r="B880" s="362"/>
      <c r="C880" s="385"/>
      <c r="D880" s="413"/>
      <c r="E880" s="366"/>
      <c r="F880" s="6"/>
      <c r="G880" s="349" t="s">
        <v>4</v>
      </c>
      <c r="H880" s="350"/>
      <c r="I880" s="63">
        <f>SUM(I875:I879)</f>
        <v>15</v>
      </c>
      <c r="J880" s="2">
        <f>SUM(J875:J879)</f>
        <v>1.5625E-2</v>
      </c>
      <c r="K880" s="147" t="str">
        <f t="shared" si="86"/>
        <v/>
      </c>
      <c r="L880" s="3">
        <f>SUM(L875:L879)</f>
        <v>0</v>
      </c>
      <c r="M880" s="2">
        <f>SUM(M875:M879)</f>
        <v>0</v>
      </c>
    </row>
    <row r="881" spans="1:13" ht="6" customHeight="1" thickBot="1" x14ac:dyDescent="0.45">
      <c r="A881" s="41"/>
      <c r="B881" s="35"/>
      <c r="C881" s="41"/>
      <c r="D881" s="58"/>
      <c r="E881" s="41"/>
      <c r="G881" s="75"/>
      <c r="H881" s="75"/>
      <c r="I881" s="82"/>
      <c r="J881" s="83"/>
      <c r="K881" s="41"/>
      <c r="L881" s="86"/>
      <c r="M881" s="93"/>
    </row>
    <row r="882" spans="1:13" x14ac:dyDescent="0.4">
      <c r="A882" s="351" t="s">
        <v>940</v>
      </c>
      <c r="B882" s="352"/>
      <c r="C882" s="352"/>
      <c r="D882" s="352"/>
      <c r="E882" s="352"/>
      <c r="F882" s="352"/>
      <c r="G882" s="352"/>
      <c r="H882" s="352"/>
      <c r="I882" s="352"/>
      <c r="J882" s="353"/>
      <c r="K882" s="147"/>
      <c r="L882" s="26" t="s">
        <v>70</v>
      </c>
      <c r="M882" s="27" t="s">
        <v>78</v>
      </c>
    </row>
    <row r="883" spans="1:13" x14ac:dyDescent="0.4">
      <c r="A883" s="145">
        <f>G875</f>
        <v>173</v>
      </c>
      <c r="B883" s="345"/>
      <c r="C883" s="345"/>
      <c r="D883" s="345"/>
      <c r="E883" s="345"/>
      <c r="F883" s="345"/>
      <c r="G883" s="345"/>
      <c r="H883" s="345"/>
      <c r="I883" s="345"/>
      <c r="J883" s="346"/>
      <c r="K883" s="41"/>
      <c r="L883" s="29"/>
      <c r="M883" s="30"/>
    </row>
    <row r="884" spans="1:13" x14ac:dyDescent="0.4">
      <c r="A884" s="145">
        <f t="shared" ref="A884:A887" si="95">G876</f>
        <v>174</v>
      </c>
      <c r="B884" s="345"/>
      <c r="C884" s="345"/>
      <c r="D884" s="345"/>
      <c r="E884" s="345"/>
      <c r="F884" s="345"/>
      <c r="G884" s="345"/>
      <c r="H884" s="345"/>
      <c r="I884" s="345"/>
      <c r="J884" s="346"/>
      <c r="K884" s="41"/>
      <c r="L884" s="29"/>
      <c r="M884" s="30"/>
    </row>
    <row r="885" spans="1:13" x14ac:dyDescent="0.4">
      <c r="A885" s="145">
        <f t="shared" si="95"/>
        <v>175</v>
      </c>
      <c r="B885" s="345"/>
      <c r="C885" s="345"/>
      <c r="D885" s="345"/>
      <c r="E885" s="345"/>
      <c r="F885" s="345"/>
      <c r="G885" s="345"/>
      <c r="H885" s="345"/>
      <c r="I885" s="345"/>
      <c r="J885" s="346"/>
      <c r="K885" s="41"/>
      <c r="L885" s="29"/>
      <c r="M885" s="30"/>
    </row>
    <row r="886" spans="1:13" x14ac:dyDescent="0.4">
      <c r="A886" s="145">
        <f t="shared" si="95"/>
        <v>176</v>
      </c>
      <c r="B886" s="345"/>
      <c r="C886" s="345"/>
      <c r="D886" s="345"/>
      <c r="E886" s="345"/>
      <c r="F886" s="345"/>
      <c r="G886" s="345"/>
      <c r="H886" s="345"/>
      <c r="I886" s="345"/>
      <c r="J886" s="346"/>
      <c r="K886" s="41"/>
      <c r="L886" s="29"/>
      <c r="M886" s="30"/>
    </row>
    <row r="887" spans="1:13" ht="13.2" thickBot="1" x14ac:dyDescent="0.45">
      <c r="A887" s="146">
        <f t="shared" si="95"/>
        <v>177</v>
      </c>
      <c r="B887" s="354"/>
      <c r="C887" s="354"/>
      <c r="D887" s="354"/>
      <c r="E887" s="354"/>
      <c r="F887" s="354"/>
      <c r="G887" s="354"/>
      <c r="H887" s="354"/>
      <c r="I887" s="354"/>
      <c r="J887" s="355"/>
      <c r="K887" s="41"/>
      <c r="L887" s="31"/>
      <c r="M887" s="32"/>
    </row>
    <row r="888" spans="1:13" ht="6" customHeight="1" thickBot="1" x14ac:dyDescent="0.45">
      <c r="K888" s="41"/>
    </row>
    <row r="889" spans="1:13" ht="25.95" customHeight="1" x14ac:dyDescent="0.4">
      <c r="A889" s="357">
        <v>6.5</v>
      </c>
      <c r="B889" s="360" t="s">
        <v>775</v>
      </c>
      <c r="C889" s="383" t="s">
        <v>252</v>
      </c>
      <c r="D889" s="363" t="s">
        <v>536</v>
      </c>
      <c r="E889" s="364">
        <f>I894</f>
        <v>10</v>
      </c>
      <c r="F889" s="6"/>
      <c r="G889" s="144">
        <v>178</v>
      </c>
      <c r="H889" s="4" t="s">
        <v>210</v>
      </c>
      <c r="I889" s="66">
        <v>2</v>
      </c>
      <c r="J889" s="67">
        <f>I889*10%/96</f>
        <v>2.0833333333333333E-3</v>
      </c>
      <c r="K889" s="147" t="str">
        <f t="shared" si="86"/>
        <v/>
      </c>
      <c r="L889" s="85"/>
      <c r="M889" s="67">
        <f>L889*10%/96</f>
        <v>0</v>
      </c>
    </row>
    <row r="890" spans="1:13" ht="59.4" customHeight="1" x14ac:dyDescent="0.4">
      <c r="A890" s="358"/>
      <c r="B890" s="361"/>
      <c r="C890" s="384"/>
      <c r="D890" s="347"/>
      <c r="E890" s="365"/>
      <c r="F890" s="396"/>
      <c r="G890" s="145">
        <v>179</v>
      </c>
      <c r="H890" s="61" t="s">
        <v>750</v>
      </c>
      <c r="I890" s="62">
        <v>2</v>
      </c>
      <c r="J890" s="1">
        <f>I890*10%/96</f>
        <v>2.0833333333333333E-3</v>
      </c>
      <c r="K890" s="147" t="str">
        <f t="shared" si="86"/>
        <v/>
      </c>
      <c r="L890" s="33"/>
      <c r="M890" s="1">
        <f>L890*10%/96</f>
        <v>0</v>
      </c>
    </row>
    <row r="891" spans="1:13" ht="15.6" customHeight="1" x14ac:dyDescent="0.4">
      <c r="A891" s="358"/>
      <c r="B891" s="361"/>
      <c r="C891" s="384"/>
      <c r="D891" s="347"/>
      <c r="E891" s="365"/>
      <c r="F891" s="396"/>
      <c r="G891" s="145">
        <v>180</v>
      </c>
      <c r="H891" s="61" t="s">
        <v>452</v>
      </c>
      <c r="I891" s="62">
        <v>3</v>
      </c>
      <c r="J891" s="1">
        <f t="shared" ref="J891:J893" si="96">I891*10%/96</f>
        <v>3.1250000000000006E-3</v>
      </c>
      <c r="K891" s="147" t="str">
        <f t="shared" si="86"/>
        <v/>
      </c>
      <c r="L891" s="33"/>
      <c r="M891" s="1">
        <f t="shared" ref="M891:M893" si="97">L891*10%/96</f>
        <v>0</v>
      </c>
    </row>
    <row r="892" spans="1:13" ht="46.95" customHeight="1" x14ac:dyDescent="0.4">
      <c r="A892" s="358"/>
      <c r="B892" s="361"/>
      <c r="C892" s="384" t="s">
        <v>125</v>
      </c>
      <c r="D892" s="347" t="s">
        <v>1001</v>
      </c>
      <c r="E892" s="365"/>
      <c r="F892" s="396"/>
      <c r="G892" s="145">
        <v>181</v>
      </c>
      <c r="H892" s="61" t="s">
        <v>751</v>
      </c>
      <c r="I892" s="62">
        <v>1</v>
      </c>
      <c r="J892" s="1">
        <f t="shared" si="96"/>
        <v>1.0416666666666667E-3</v>
      </c>
      <c r="K892" s="147" t="str">
        <f t="shared" si="86"/>
        <v/>
      </c>
      <c r="L892" s="33"/>
      <c r="M892" s="1">
        <f t="shared" si="97"/>
        <v>0</v>
      </c>
    </row>
    <row r="893" spans="1:13" x14ac:dyDescent="0.4">
      <c r="A893" s="358"/>
      <c r="B893" s="361"/>
      <c r="C893" s="384"/>
      <c r="D893" s="347"/>
      <c r="E893" s="365"/>
      <c r="F893" s="396"/>
      <c r="G893" s="145">
        <v>182</v>
      </c>
      <c r="H893" s="61" t="s">
        <v>323</v>
      </c>
      <c r="I893" s="62">
        <v>2</v>
      </c>
      <c r="J893" s="1">
        <f t="shared" si="96"/>
        <v>2.0833333333333333E-3</v>
      </c>
      <c r="K893" s="147" t="str">
        <f t="shared" si="86"/>
        <v/>
      </c>
      <c r="L893" s="33"/>
      <c r="M893" s="1">
        <f t="shared" si="97"/>
        <v>0</v>
      </c>
    </row>
    <row r="894" spans="1:13" ht="16.2" customHeight="1" thickBot="1" x14ac:dyDescent="0.45">
      <c r="A894" s="359"/>
      <c r="B894" s="362"/>
      <c r="C894" s="385"/>
      <c r="D894" s="348"/>
      <c r="E894" s="366"/>
      <c r="F894" s="6"/>
      <c r="G894" s="349" t="s">
        <v>4</v>
      </c>
      <c r="H894" s="350"/>
      <c r="I894" s="63">
        <f>SUM(I889:I893)</f>
        <v>10</v>
      </c>
      <c r="J894" s="42">
        <f>SUM(J889:J893)</f>
        <v>1.0416666666666666E-2</v>
      </c>
      <c r="K894" s="147" t="str">
        <f t="shared" si="86"/>
        <v/>
      </c>
      <c r="L894" s="3">
        <f>SUM(L889:L893)</f>
        <v>0</v>
      </c>
      <c r="M894" s="42">
        <f>SUM(M889:M893)</f>
        <v>0</v>
      </c>
    </row>
    <row r="895" spans="1:13" ht="6" customHeight="1" thickBot="1" x14ac:dyDescent="0.45">
      <c r="K895" s="41"/>
    </row>
    <row r="896" spans="1:13" x14ac:dyDescent="0.4">
      <c r="A896" s="351" t="s">
        <v>940</v>
      </c>
      <c r="B896" s="352"/>
      <c r="C896" s="352"/>
      <c r="D896" s="352"/>
      <c r="E896" s="352"/>
      <c r="F896" s="352"/>
      <c r="G896" s="352"/>
      <c r="H896" s="352"/>
      <c r="I896" s="352"/>
      <c r="J896" s="353"/>
      <c r="K896" s="147"/>
      <c r="L896" s="26" t="s">
        <v>70</v>
      </c>
      <c r="M896" s="27" t="s">
        <v>78</v>
      </c>
    </row>
    <row r="897" spans="1:13" x14ac:dyDescent="0.4">
      <c r="A897" s="145">
        <f>G889</f>
        <v>178</v>
      </c>
      <c r="B897" s="386"/>
      <c r="C897" s="387"/>
      <c r="D897" s="387"/>
      <c r="E897" s="387"/>
      <c r="F897" s="387"/>
      <c r="G897" s="387"/>
      <c r="H897" s="387"/>
      <c r="I897" s="387"/>
      <c r="J897" s="388"/>
      <c r="K897" s="41"/>
      <c r="L897" s="29"/>
      <c r="M897" s="30"/>
    </row>
    <row r="898" spans="1:13" x14ac:dyDescent="0.4">
      <c r="A898" s="145">
        <f t="shared" ref="A898:A901" si="98">G890</f>
        <v>179</v>
      </c>
      <c r="B898" s="386"/>
      <c r="C898" s="387"/>
      <c r="D898" s="387"/>
      <c r="E898" s="387"/>
      <c r="F898" s="387"/>
      <c r="G898" s="387"/>
      <c r="H898" s="387"/>
      <c r="I898" s="387"/>
      <c r="J898" s="388"/>
      <c r="K898" s="41"/>
      <c r="L898" s="29"/>
      <c r="M898" s="30"/>
    </row>
    <row r="899" spans="1:13" x14ac:dyDescent="0.4">
      <c r="A899" s="145">
        <f t="shared" si="98"/>
        <v>180</v>
      </c>
      <c r="B899" s="386"/>
      <c r="C899" s="387"/>
      <c r="D899" s="387"/>
      <c r="E899" s="387"/>
      <c r="F899" s="387"/>
      <c r="G899" s="387"/>
      <c r="H899" s="387"/>
      <c r="I899" s="387"/>
      <c r="J899" s="388"/>
      <c r="K899" s="41"/>
      <c r="L899" s="29"/>
      <c r="M899" s="30"/>
    </row>
    <row r="900" spans="1:13" x14ac:dyDescent="0.4">
      <c r="A900" s="145">
        <f t="shared" si="98"/>
        <v>181</v>
      </c>
      <c r="B900" s="386"/>
      <c r="C900" s="387"/>
      <c r="D900" s="387"/>
      <c r="E900" s="387"/>
      <c r="F900" s="387"/>
      <c r="G900" s="387"/>
      <c r="H900" s="387"/>
      <c r="I900" s="387"/>
      <c r="J900" s="388"/>
      <c r="K900" s="41"/>
      <c r="L900" s="29"/>
      <c r="M900" s="30"/>
    </row>
    <row r="901" spans="1:13" ht="13.2" thickBot="1" x14ac:dyDescent="0.45">
      <c r="A901" s="146">
        <f t="shared" si="98"/>
        <v>182</v>
      </c>
      <c r="B901" s="389"/>
      <c r="C901" s="390"/>
      <c r="D901" s="390"/>
      <c r="E901" s="390"/>
      <c r="F901" s="390"/>
      <c r="G901" s="390"/>
      <c r="H901" s="390"/>
      <c r="I901" s="390"/>
      <c r="J901" s="391"/>
      <c r="K901" s="41"/>
      <c r="L901" s="31"/>
      <c r="M901" s="32"/>
    </row>
    <row r="902" spans="1:13" ht="6" customHeight="1" thickBot="1" x14ac:dyDescent="0.45">
      <c r="K902" s="41"/>
    </row>
    <row r="903" spans="1:13" ht="25.2" x14ac:dyDescent="0.4">
      <c r="A903" s="351" t="s">
        <v>1048</v>
      </c>
      <c r="B903" s="352"/>
      <c r="C903" s="352"/>
      <c r="D903" s="352"/>
      <c r="E903" s="353"/>
      <c r="F903" s="403"/>
      <c r="G903" s="373" t="s">
        <v>30</v>
      </c>
      <c r="H903" s="374"/>
      <c r="I903" s="375">
        <f>I924+I966+I997+I1011</f>
        <v>90</v>
      </c>
      <c r="J903" s="376"/>
      <c r="K903" s="147"/>
      <c r="L903" s="173" t="s">
        <v>502</v>
      </c>
      <c r="M903" s="174">
        <f>L924+L966+L997+L1011</f>
        <v>0</v>
      </c>
    </row>
    <row r="904" spans="1:13" ht="26.4" customHeight="1" x14ac:dyDescent="0.4">
      <c r="A904" s="371" t="s">
        <v>360</v>
      </c>
      <c r="B904" s="377" t="s">
        <v>87</v>
      </c>
      <c r="C904" s="378" t="s">
        <v>179</v>
      </c>
      <c r="D904" s="377" t="s">
        <v>120</v>
      </c>
      <c r="E904" s="372" t="s">
        <v>2</v>
      </c>
      <c r="F904" s="403"/>
      <c r="G904" s="379" t="s">
        <v>84</v>
      </c>
      <c r="H904" s="381" t="s">
        <v>85</v>
      </c>
      <c r="I904" s="367" t="s">
        <v>89</v>
      </c>
      <c r="J904" s="369" t="s">
        <v>3</v>
      </c>
      <c r="K904" s="147"/>
      <c r="L904" s="371" t="s">
        <v>939</v>
      </c>
      <c r="M904" s="372"/>
    </row>
    <row r="905" spans="1:13" x14ac:dyDescent="0.4">
      <c r="A905" s="371"/>
      <c r="B905" s="377"/>
      <c r="C905" s="378"/>
      <c r="D905" s="377"/>
      <c r="E905" s="372"/>
      <c r="F905" s="7"/>
      <c r="G905" s="380"/>
      <c r="H905" s="382"/>
      <c r="I905" s="368"/>
      <c r="J905" s="370"/>
      <c r="K905" s="147"/>
      <c r="L905" s="170" t="s">
        <v>0</v>
      </c>
      <c r="M905" s="171" t="s">
        <v>1</v>
      </c>
    </row>
    <row r="906" spans="1:13" ht="55.2" customHeight="1" x14ac:dyDescent="0.4">
      <c r="A906" s="392">
        <v>7.1</v>
      </c>
      <c r="B906" s="361" t="s">
        <v>774</v>
      </c>
      <c r="C906" s="347" t="s">
        <v>31</v>
      </c>
      <c r="D906" s="347" t="s">
        <v>234</v>
      </c>
      <c r="E906" s="394">
        <f>I924</f>
        <v>41</v>
      </c>
      <c r="F906" s="396"/>
      <c r="G906" s="145">
        <v>183</v>
      </c>
      <c r="H906" s="61" t="s">
        <v>799</v>
      </c>
      <c r="I906" s="62">
        <v>4</v>
      </c>
      <c r="J906" s="5">
        <f>I906*9%/90</f>
        <v>4.0000000000000001E-3</v>
      </c>
      <c r="K906" s="147" t="str">
        <f t="shared" ref="K906:K966" si="99">IF(AND(L906&gt;=0,L906&lt;=I906),"",IF(AND(L906&gt;I906),"*"))</f>
        <v/>
      </c>
      <c r="L906" s="33"/>
      <c r="M906" s="5">
        <f>L906*9%/90</f>
        <v>0</v>
      </c>
    </row>
    <row r="907" spans="1:13" x14ac:dyDescent="0.4">
      <c r="A907" s="392"/>
      <c r="B907" s="361"/>
      <c r="C907" s="347"/>
      <c r="D907" s="347"/>
      <c r="E907" s="394"/>
      <c r="F907" s="396"/>
      <c r="G907" s="145">
        <v>184</v>
      </c>
      <c r="H907" s="61" t="s">
        <v>182</v>
      </c>
      <c r="I907" s="62">
        <v>2</v>
      </c>
      <c r="J907" s="5">
        <f t="shared" ref="J907:J923" si="100">I907*9%/90</f>
        <v>2E-3</v>
      </c>
      <c r="K907" s="147" t="str">
        <f t="shared" si="99"/>
        <v/>
      </c>
      <c r="L907" s="33"/>
      <c r="M907" s="5">
        <f t="shared" ref="M907:M923" si="101">L907*9%/90</f>
        <v>0</v>
      </c>
    </row>
    <row r="908" spans="1:13" x14ac:dyDescent="0.4">
      <c r="A908" s="392"/>
      <c r="B908" s="361"/>
      <c r="C908" s="347"/>
      <c r="D908" s="347"/>
      <c r="E908" s="394"/>
      <c r="F908" s="396"/>
      <c r="G908" s="145">
        <v>185</v>
      </c>
      <c r="H908" s="61" t="s">
        <v>428</v>
      </c>
      <c r="I908" s="62">
        <v>2</v>
      </c>
      <c r="J908" s="5">
        <f t="shared" si="100"/>
        <v>2E-3</v>
      </c>
      <c r="K908" s="147" t="str">
        <f t="shared" si="99"/>
        <v/>
      </c>
      <c r="L908" s="33"/>
      <c r="M908" s="5">
        <f t="shared" si="101"/>
        <v>0</v>
      </c>
    </row>
    <row r="909" spans="1:13" ht="26.4" customHeight="1" x14ac:dyDescent="0.4">
      <c r="A909" s="392"/>
      <c r="B909" s="361"/>
      <c r="C909" s="347"/>
      <c r="D909" s="347"/>
      <c r="E909" s="394"/>
      <c r="F909" s="396"/>
      <c r="G909" s="145">
        <v>186</v>
      </c>
      <c r="H909" s="61" t="s">
        <v>304</v>
      </c>
      <c r="I909" s="62">
        <v>1</v>
      </c>
      <c r="J909" s="5">
        <f t="shared" si="100"/>
        <v>1E-3</v>
      </c>
      <c r="K909" s="147" t="str">
        <f t="shared" si="99"/>
        <v/>
      </c>
      <c r="L909" s="33"/>
      <c r="M909" s="5">
        <f t="shared" si="101"/>
        <v>0</v>
      </c>
    </row>
    <row r="910" spans="1:13" x14ac:dyDescent="0.4">
      <c r="A910" s="392"/>
      <c r="B910" s="361"/>
      <c r="C910" s="347"/>
      <c r="D910" s="347"/>
      <c r="E910" s="394"/>
      <c r="F910" s="396"/>
      <c r="G910" s="145">
        <v>187</v>
      </c>
      <c r="H910" s="61" t="s">
        <v>225</v>
      </c>
      <c r="I910" s="62">
        <v>4</v>
      </c>
      <c r="J910" s="5">
        <f t="shared" si="100"/>
        <v>4.0000000000000001E-3</v>
      </c>
      <c r="K910" s="147" t="str">
        <f t="shared" si="99"/>
        <v/>
      </c>
      <c r="L910" s="33"/>
      <c r="M910" s="5">
        <f t="shared" si="101"/>
        <v>0</v>
      </c>
    </row>
    <row r="911" spans="1:13" ht="25.2" x14ac:dyDescent="0.4">
      <c r="A911" s="392"/>
      <c r="B911" s="361"/>
      <c r="C911" s="347"/>
      <c r="D911" s="347"/>
      <c r="E911" s="394"/>
      <c r="F911" s="396"/>
      <c r="G911" s="145">
        <v>188</v>
      </c>
      <c r="H911" s="61" t="s">
        <v>991</v>
      </c>
      <c r="I911" s="62">
        <v>4</v>
      </c>
      <c r="J911" s="5">
        <f t="shared" si="100"/>
        <v>4.0000000000000001E-3</v>
      </c>
      <c r="K911" s="147" t="str">
        <f t="shared" si="99"/>
        <v/>
      </c>
      <c r="L911" s="33"/>
      <c r="M911" s="5">
        <f t="shared" si="101"/>
        <v>0</v>
      </c>
    </row>
    <row r="912" spans="1:13" ht="49.95" customHeight="1" x14ac:dyDescent="0.4">
      <c r="A912" s="392"/>
      <c r="B912" s="361"/>
      <c r="C912" s="347" t="s">
        <v>32</v>
      </c>
      <c r="D912" s="347" t="s">
        <v>297</v>
      </c>
      <c r="E912" s="394"/>
      <c r="F912" s="396"/>
      <c r="G912" s="145">
        <v>189</v>
      </c>
      <c r="H912" s="61" t="s">
        <v>605</v>
      </c>
      <c r="I912" s="62">
        <v>4</v>
      </c>
      <c r="J912" s="5">
        <f t="shared" si="100"/>
        <v>4.0000000000000001E-3</v>
      </c>
      <c r="K912" s="147" t="str">
        <f t="shared" si="99"/>
        <v/>
      </c>
      <c r="L912" s="33"/>
      <c r="M912" s="5">
        <f t="shared" si="101"/>
        <v>0</v>
      </c>
    </row>
    <row r="913" spans="1:13" ht="25.2" x14ac:dyDescent="0.4">
      <c r="A913" s="392"/>
      <c r="B913" s="361"/>
      <c r="C913" s="347"/>
      <c r="D913" s="347"/>
      <c r="E913" s="394"/>
      <c r="F913" s="396"/>
      <c r="G913" s="145">
        <v>190</v>
      </c>
      <c r="H913" s="61" t="s">
        <v>211</v>
      </c>
      <c r="I913" s="62">
        <v>1</v>
      </c>
      <c r="J913" s="5">
        <f t="shared" si="100"/>
        <v>1E-3</v>
      </c>
      <c r="K913" s="147" t="str">
        <f t="shared" si="99"/>
        <v/>
      </c>
      <c r="L913" s="33"/>
      <c r="M913" s="5">
        <f t="shared" si="101"/>
        <v>0</v>
      </c>
    </row>
    <row r="914" spans="1:13" ht="37.200000000000003" customHeight="1" x14ac:dyDescent="0.4">
      <c r="A914" s="392"/>
      <c r="B914" s="361"/>
      <c r="C914" s="347" t="s">
        <v>114</v>
      </c>
      <c r="D914" s="347" t="s">
        <v>305</v>
      </c>
      <c r="E914" s="394"/>
      <c r="F914" s="396"/>
      <c r="G914" s="145">
        <v>191</v>
      </c>
      <c r="H914" s="61" t="s">
        <v>212</v>
      </c>
      <c r="I914" s="62">
        <v>2</v>
      </c>
      <c r="J914" s="5">
        <f t="shared" si="100"/>
        <v>2E-3</v>
      </c>
      <c r="K914" s="147" t="str">
        <f t="shared" si="99"/>
        <v/>
      </c>
      <c r="L914" s="33"/>
      <c r="M914" s="5">
        <f t="shared" si="101"/>
        <v>0</v>
      </c>
    </row>
    <row r="915" spans="1:13" ht="37.799999999999997" x14ac:dyDescent="0.4">
      <c r="A915" s="392"/>
      <c r="B915" s="361"/>
      <c r="C915" s="347"/>
      <c r="D915" s="347"/>
      <c r="E915" s="394"/>
      <c r="F915" s="396"/>
      <c r="G915" s="145">
        <v>192</v>
      </c>
      <c r="H915" s="61" t="s">
        <v>997</v>
      </c>
      <c r="I915" s="62">
        <v>3</v>
      </c>
      <c r="J915" s="5">
        <f t="shared" si="100"/>
        <v>3.0000000000000001E-3</v>
      </c>
      <c r="K915" s="147" t="str">
        <f t="shared" si="99"/>
        <v/>
      </c>
      <c r="L915" s="33"/>
      <c r="M915" s="5">
        <f t="shared" si="101"/>
        <v>0</v>
      </c>
    </row>
    <row r="916" spans="1:13" ht="40.200000000000003" customHeight="1" x14ac:dyDescent="0.4">
      <c r="A916" s="392"/>
      <c r="B916" s="361"/>
      <c r="C916" s="347" t="s">
        <v>115</v>
      </c>
      <c r="D916" s="347" t="s">
        <v>998</v>
      </c>
      <c r="E916" s="394"/>
      <c r="F916" s="410"/>
      <c r="G916" s="145">
        <v>193</v>
      </c>
      <c r="H916" s="61" t="s">
        <v>727</v>
      </c>
      <c r="I916" s="62">
        <v>2</v>
      </c>
      <c r="J916" s="5">
        <f t="shared" si="100"/>
        <v>2E-3</v>
      </c>
      <c r="K916" s="147" t="str">
        <f t="shared" si="99"/>
        <v/>
      </c>
      <c r="L916" s="33"/>
      <c r="M916" s="5">
        <f t="shared" si="101"/>
        <v>0</v>
      </c>
    </row>
    <row r="917" spans="1:13" ht="60" customHeight="1" x14ac:dyDescent="0.4">
      <c r="A917" s="392"/>
      <c r="B917" s="361"/>
      <c r="C917" s="347"/>
      <c r="D917" s="347"/>
      <c r="E917" s="394"/>
      <c r="F917" s="410"/>
      <c r="G917" s="145">
        <v>194</v>
      </c>
      <c r="H917" s="61" t="s">
        <v>739</v>
      </c>
      <c r="I917" s="62">
        <v>2</v>
      </c>
      <c r="J917" s="5">
        <f t="shared" si="100"/>
        <v>2E-3</v>
      </c>
      <c r="K917" s="147" t="str">
        <f t="shared" si="99"/>
        <v/>
      </c>
      <c r="L917" s="33"/>
      <c r="M917" s="5">
        <f t="shared" si="101"/>
        <v>0</v>
      </c>
    </row>
    <row r="918" spans="1:13" ht="25.2" x14ac:dyDescent="0.4">
      <c r="A918" s="392"/>
      <c r="B918" s="361"/>
      <c r="C918" s="347" t="s">
        <v>116</v>
      </c>
      <c r="D918" s="347" t="s">
        <v>213</v>
      </c>
      <c r="E918" s="394"/>
      <c r="F918" s="396"/>
      <c r="G918" s="145">
        <v>195</v>
      </c>
      <c r="H918" s="61" t="s">
        <v>275</v>
      </c>
      <c r="I918" s="62">
        <v>1</v>
      </c>
      <c r="J918" s="5">
        <f t="shared" si="100"/>
        <v>1E-3</v>
      </c>
      <c r="K918" s="147" t="str">
        <f t="shared" si="99"/>
        <v/>
      </c>
      <c r="L918" s="33"/>
      <c r="M918" s="5">
        <f t="shared" si="101"/>
        <v>0</v>
      </c>
    </row>
    <row r="919" spans="1:13" ht="37.799999999999997" x14ac:dyDescent="0.4">
      <c r="A919" s="392"/>
      <c r="B919" s="361"/>
      <c r="C919" s="347"/>
      <c r="D919" s="347"/>
      <c r="E919" s="394"/>
      <c r="F919" s="396"/>
      <c r="G919" s="145">
        <v>196</v>
      </c>
      <c r="H919" s="61" t="s">
        <v>1072</v>
      </c>
      <c r="I919" s="62">
        <v>1</v>
      </c>
      <c r="J919" s="5">
        <f t="shared" si="100"/>
        <v>1E-3</v>
      </c>
      <c r="K919" s="147" t="str">
        <f t="shared" si="99"/>
        <v/>
      </c>
      <c r="L919" s="33"/>
      <c r="M919" s="5">
        <f t="shared" si="101"/>
        <v>0</v>
      </c>
    </row>
    <row r="920" spans="1:13" ht="37.799999999999997" x14ac:dyDescent="0.4">
      <c r="A920" s="392"/>
      <c r="B920" s="361"/>
      <c r="C920" s="347"/>
      <c r="D920" s="347"/>
      <c r="E920" s="394"/>
      <c r="F920" s="396"/>
      <c r="G920" s="145">
        <v>197</v>
      </c>
      <c r="H920" s="61" t="s">
        <v>1073</v>
      </c>
      <c r="I920" s="62">
        <v>2</v>
      </c>
      <c r="J920" s="5">
        <f t="shared" si="100"/>
        <v>2E-3</v>
      </c>
      <c r="K920" s="147" t="str">
        <f t="shared" si="99"/>
        <v/>
      </c>
      <c r="L920" s="33"/>
      <c r="M920" s="5">
        <f t="shared" si="101"/>
        <v>0</v>
      </c>
    </row>
    <row r="921" spans="1:13" ht="28.2" customHeight="1" x14ac:dyDescent="0.4">
      <c r="A921" s="392"/>
      <c r="B921" s="361"/>
      <c r="C921" s="347" t="s">
        <v>117</v>
      </c>
      <c r="D921" s="347" t="s">
        <v>551</v>
      </c>
      <c r="E921" s="394"/>
      <c r="F921" s="396"/>
      <c r="G921" s="145">
        <v>198</v>
      </c>
      <c r="H921" s="61" t="s">
        <v>614</v>
      </c>
      <c r="I921" s="62">
        <v>2</v>
      </c>
      <c r="J921" s="5">
        <f t="shared" si="100"/>
        <v>2E-3</v>
      </c>
      <c r="K921" s="147" t="str">
        <f t="shared" si="99"/>
        <v/>
      </c>
      <c r="L921" s="33"/>
      <c r="M921" s="5">
        <f t="shared" si="101"/>
        <v>0</v>
      </c>
    </row>
    <row r="922" spans="1:13" ht="28.2" customHeight="1" x14ac:dyDescent="0.4">
      <c r="A922" s="392"/>
      <c r="B922" s="361"/>
      <c r="C922" s="347"/>
      <c r="D922" s="347"/>
      <c r="E922" s="394"/>
      <c r="F922" s="396"/>
      <c r="G922" s="145">
        <v>199</v>
      </c>
      <c r="H922" s="61" t="s">
        <v>276</v>
      </c>
      <c r="I922" s="62">
        <v>2</v>
      </c>
      <c r="J922" s="5">
        <f t="shared" si="100"/>
        <v>2E-3</v>
      </c>
      <c r="K922" s="147" t="str">
        <f t="shared" si="99"/>
        <v/>
      </c>
      <c r="L922" s="33"/>
      <c r="M922" s="5">
        <f t="shared" si="101"/>
        <v>0</v>
      </c>
    </row>
    <row r="923" spans="1:13" ht="28.95" customHeight="1" x14ac:dyDescent="0.4">
      <c r="A923" s="392"/>
      <c r="B923" s="361"/>
      <c r="C923" s="347"/>
      <c r="D923" s="347"/>
      <c r="E923" s="394"/>
      <c r="F923" s="396"/>
      <c r="G923" s="145">
        <v>200</v>
      </c>
      <c r="H923" s="61" t="s">
        <v>694</v>
      </c>
      <c r="I923" s="62">
        <v>2</v>
      </c>
      <c r="J923" s="5">
        <f t="shared" si="100"/>
        <v>2E-3</v>
      </c>
      <c r="K923" s="147" t="str">
        <f t="shared" si="99"/>
        <v/>
      </c>
      <c r="L923" s="33"/>
      <c r="M923" s="5">
        <f t="shared" si="101"/>
        <v>0</v>
      </c>
    </row>
    <row r="924" spans="1:13" ht="13.2" customHeight="1" thickBot="1" x14ac:dyDescent="0.45">
      <c r="A924" s="393"/>
      <c r="B924" s="362"/>
      <c r="C924" s="348"/>
      <c r="D924" s="348"/>
      <c r="E924" s="395"/>
      <c r="F924" s="11"/>
      <c r="G924" s="349" t="s">
        <v>4</v>
      </c>
      <c r="H924" s="350"/>
      <c r="I924" s="68">
        <f>SUM(I906:I923)</f>
        <v>41</v>
      </c>
      <c r="J924" s="43">
        <f>SUM(J906:J923)</f>
        <v>4.1000000000000009E-2</v>
      </c>
      <c r="K924" s="147" t="str">
        <f t="shared" si="99"/>
        <v/>
      </c>
      <c r="L924" s="14">
        <f>SUM(L906:L923)</f>
        <v>0</v>
      </c>
      <c r="M924" s="43">
        <f>SUM(M906:M923)</f>
        <v>0</v>
      </c>
    </row>
    <row r="925" spans="1:13" ht="6" customHeight="1" thickBot="1" x14ac:dyDescent="0.45">
      <c r="A925" s="23"/>
      <c r="B925" s="35"/>
      <c r="C925" s="23"/>
      <c r="D925" s="58"/>
      <c r="E925" s="23"/>
      <c r="F925" s="9"/>
      <c r="G925" s="75"/>
      <c r="H925" s="75"/>
      <c r="I925" s="76"/>
      <c r="J925" s="77"/>
      <c r="K925" s="41"/>
      <c r="L925" s="76"/>
      <c r="M925" s="77"/>
    </row>
    <row r="926" spans="1:13" x14ac:dyDescent="0.4">
      <c r="A926" s="351" t="s">
        <v>940</v>
      </c>
      <c r="B926" s="352"/>
      <c r="C926" s="352"/>
      <c r="D926" s="352"/>
      <c r="E926" s="352"/>
      <c r="F926" s="352"/>
      <c r="G926" s="352"/>
      <c r="H926" s="352"/>
      <c r="I926" s="352"/>
      <c r="J926" s="353"/>
      <c r="K926" s="147"/>
      <c r="L926" s="26" t="s">
        <v>70</v>
      </c>
      <c r="M926" s="27" t="s">
        <v>78</v>
      </c>
    </row>
    <row r="927" spans="1:13" x14ac:dyDescent="0.4">
      <c r="A927" s="145">
        <f>G906</f>
        <v>183</v>
      </c>
      <c r="B927" s="345"/>
      <c r="C927" s="345"/>
      <c r="D927" s="345"/>
      <c r="E927" s="345"/>
      <c r="F927" s="345"/>
      <c r="G927" s="345"/>
      <c r="H927" s="345"/>
      <c r="I927" s="345"/>
      <c r="J927" s="346"/>
      <c r="K927" s="41"/>
      <c r="L927" s="29"/>
      <c r="M927" s="30"/>
    </row>
    <row r="928" spans="1:13" x14ac:dyDescent="0.4">
      <c r="A928" s="145">
        <f t="shared" ref="A928:A944" si="102">G907</f>
        <v>184</v>
      </c>
      <c r="B928" s="345"/>
      <c r="C928" s="345"/>
      <c r="D928" s="345"/>
      <c r="E928" s="345"/>
      <c r="F928" s="345"/>
      <c r="G928" s="345"/>
      <c r="H928" s="345"/>
      <c r="I928" s="345"/>
      <c r="J928" s="346"/>
      <c r="K928" s="41"/>
      <c r="L928" s="29"/>
      <c r="M928" s="30"/>
    </row>
    <row r="929" spans="1:13" x14ac:dyDescent="0.4">
      <c r="A929" s="145">
        <f t="shared" si="102"/>
        <v>185</v>
      </c>
      <c r="B929" s="345"/>
      <c r="C929" s="345"/>
      <c r="D929" s="345"/>
      <c r="E929" s="345"/>
      <c r="F929" s="345"/>
      <c r="G929" s="345"/>
      <c r="H929" s="345"/>
      <c r="I929" s="345"/>
      <c r="J929" s="346"/>
      <c r="K929" s="41"/>
      <c r="L929" s="29"/>
      <c r="M929" s="30"/>
    </row>
    <row r="930" spans="1:13" x14ac:dyDescent="0.4">
      <c r="A930" s="145">
        <f t="shared" si="102"/>
        <v>186</v>
      </c>
      <c r="B930" s="345"/>
      <c r="C930" s="345"/>
      <c r="D930" s="345"/>
      <c r="E930" s="345"/>
      <c r="F930" s="345"/>
      <c r="G930" s="345"/>
      <c r="H930" s="345"/>
      <c r="I930" s="345"/>
      <c r="J930" s="346"/>
      <c r="K930" s="41"/>
      <c r="L930" s="29"/>
      <c r="M930" s="30"/>
    </row>
    <row r="931" spans="1:13" x14ac:dyDescent="0.4">
      <c r="A931" s="145">
        <f t="shared" si="102"/>
        <v>187</v>
      </c>
      <c r="B931" s="345"/>
      <c r="C931" s="345"/>
      <c r="D931" s="345"/>
      <c r="E931" s="345"/>
      <c r="F931" s="345"/>
      <c r="G931" s="345"/>
      <c r="H931" s="345"/>
      <c r="I931" s="345"/>
      <c r="J931" s="346"/>
      <c r="K931" s="41"/>
      <c r="L931" s="29"/>
      <c r="M931" s="30"/>
    </row>
    <row r="932" spans="1:13" x14ac:dyDescent="0.4">
      <c r="A932" s="145">
        <f t="shared" si="102"/>
        <v>188</v>
      </c>
      <c r="B932" s="345"/>
      <c r="C932" s="345"/>
      <c r="D932" s="345"/>
      <c r="E932" s="345"/>
      <c r="F932" s="345"/>
      <c r="G932" s="345"/>
      <c r="H932" s="345"/>
      <c r="I932" s="345"/>
      <c r="J932" s="346"/>
      <c r="K932" s="41"/>
      <c r="L932" s="29"/>
      <c r="M932" s="30"/>
    </row>
    <row r="933" spans="1:13" x14ac:dyDescent="0.4">
      <c r="A933" s="145">
        <f t="shared" si="102"/>
        <v>189</v>
      </c>
      <c r="B933" s="345"/>
      <c r="C933" s="345"/>
      <c r="D933" s="345"/>
      <c r="E933" s="345"/>
      <c r="F933" s="345"/>
      <c r="G933" s="345"/>
      <c r="H933" s="345"/>
      <c r="I933" s="345"/>
      <c r="J933" s="346"/>
      <c r="K933" s="41"/>
      <c r="L933" s="29"/>
      <c r="M933" s="30"/>
    </row>
    <row r="934" spans="1:13" x14ac:dyDescent="0.4">
      <c r="A934" s="145">
        <f t="shared" si="102"/>
        <v>190</v>
      </c>
      <c r="B934" s="345"/>
      <c r="C934" s="345"/>
      <c r="D934" s="345"/>
      <c r="E934" s="345"/>
      <c r="F934" s="345"/>
      <c r="G934" s="345"/>
      <c r="H934" s="345"/>
      <c r="I934" s="345"/>
      <c r="J934" s="346"/>
      <c r="K934" s="41"/>
      <c r="L934" s="29"/>
      <c r="M934" s="30"/>
    </row>
    <row r="935" spans="1:13" x14ac:dyDescent="0.4">
      <c r="A935" s="145">
        <f t="shared" si="102"/>
        <v>191</v>
      </c>
      <c r="B935" s="345"/>
      <c r="C935" s="345"/>
      <c r="D935" s="345"/>
      <c r="E935" s="345"/>
      <c r="F935" s="345"/>
      <c r="G935" s="345"/>
      <c r="H935" s="345"/>
      <c r="I935" s="345"/>
      <c r="J935" s="346"/>
      <c r="K935" s="41"/>
      <c r="L935" s="29"/>
      <c r="M935" s="30"/>
    </row>
    <row r="936" spans="1:13" x14ac:dyDescent="0.4">
      <c r="A936" s="145">
        <f t="shared" si="102"/>
        <v>192</v>
      </c>
      <c r="B936" s="345"/>
      <c r="C936" s="345"/>
      <c r="D936" s="345"/>
      <c r="E936" s="345"/>
      <c r="F936" s="345"/>
      <c r="G936" s="345"/>
      <c r="H936" s="345"/>
      <c r="I936" s="345"/>
      <c r="J936" s="346"/>
      <c r="K936" s="41"/>
      <c r="L936" s="29"/>
      <c r="M936" s="30"/>
    </row>
    <row r="937" spans="1:13" x14ac:dyDescent="0.4">
      <c r="A937" s="145">
        <f t="shared" si="102"/>
        <v>193</v>
      </c>
      <c r="B937" s="345"/>
      <c r="C937" s="345"/>
      <c r="D937" s="345"/>
      <c r="E937" s="345"/>
      <c r="F937" s="345"/>
      <c r="G937" s="345"/>
      <c r="H937" s="345"/>
      <c r="I937" s="345"/>
      <c r="J937" s="346"/>
      <c r="K937" s="41"/>
      <c r="L937" s="29"/>
      <c r="M937" s="30"/>
    </row>
    <row r="938" spans="1:13" x14ac:dyDescent="0.4">
      <c r="A938" s="145">
        <f t="shared" si="102"/>
        <v>194</v>
      </c>
      <c r="B938" s="345"/>
      <c r="C938" s="345"/>
      <c r="D938" s="345"/>
      <c r="E938" s="345"/>
      <c r="F938" s="345"/>
      <c r="G938" s="345"/>
      <c r="H938" s="345"/>
      <c r="I938" s="345"/>
      <c r="J938" s="346"/>
      <c r="K938" s="41"/>
      <c r="L938" s="29"/>
      <c r="M938" s="30"/>
    </row>
    <row r="939" spans="1:13" x14ac:dyDescent="0.4">
      <c r="A939" s="145">
        <f t="shared" si="102"/>
        <v>195</v>
      </c>
      <c r="B939" s="345"/>
      <c r="C939" s="345"/>
      <c r="D939" s="345"/>
      <c r="E939" s="345"/>
      <c r="F939" s="345"/>
      <c r="G939" s="345"/>
      <c r="H939" s="345"/>
      <c r="I939" s="345"/>
      <c r="J939" s="346"/>
      <c r="K939" s="41"/>
      <c r="L939" s="29"/>
      <c r="M939" s="30"/>
    </row>
    <row r="940" spans="1:13" x14ac:dyDescent="0.4">
      <c r="A940" s="145">
        <f t="shared" si="102"/>
        <v>196</v>
      </c>
      <c r="B940" s="345"/>
      <c r="C940" s="345"/>
      <c r="D940" s="345"/>
      <c r="E940" s="345"/>
      <c r="F940" s="345"/>
      <c r="G940" s="345"/>
      <c r="H940" s="345"/>
      <c r="I940" s="345"/>
      <c r="J940" s="346"/>
      <c r="K940" s="41"/>
      <c r="L940" s="29"/>
      <c r="M940" s="30"/>
    </row>
    <row r="941" spans="1:13" x14ac:dyDescent="0.4">
      <c r="A941" s="145">
        <f t="shared" si="102"/>
        <v>197</v>
      </c>
      <c r="B941" s="345"/>
      <c r="C941" s="345"/>
      <c r="D941" s="345"/>
      <c r="E941" s="345"/>
      <c r="F941" s="345"/>
      <c r="G941" s="345"/>
      <c r="H941" s="345"/>
      <c r="I941" s="345"/>
      <c r="J941" s="346"/>
      <c r="K941" s="41"/>
      <c r="L941" s="29"/>
      <c r="M941" s="30"/>
    </row>
    <row r="942" spans="1:13" x14ac:dyDescent="0.4">
      <c r="A942" s="145">
        <f t="shared" si="102"/>
        <v>198</v>
      </c>
      <c r="B942" s="345"/>
      <c r="C942" s="345"/>
      <c r="D942" s="345"/>
      <c r="E942" s="345"/>
      <c r="F942" s="345"/>
      <c r="G942" s="345"/>
      <c r="H942" s="345"/>
      <c r="I942" s="345"/>
      <c r="J942" s="346"/>
      <c r="K942" s="41"/>
      <c r="L942" s="29"/>
      <c r="M942" s="30"/>
    </row>
    <row r="943" spans="1:13" x14ac:dyDescent="0.4">
      <c r="A943" s="145">
        <f t="shared" si="102"/>
        <v>199</v>
      </c>
      <c r="B943" s="345"/>
      <c r="C943" s="345"/>
      <c r="D943" s="345"/>
      <c r="E943" s="345"/>
      <c r="F943" s="345"/>
      <c r="G943" s="345"/>
      <c r="H943" s="345"/>
      <c r="I943" s="345"/>
      <c r="J943" s="346"/>
      <c r="K943" s="41"/>
      <c r="L943" s="29"/>
      <c r="M943" s="30"/>
    </row>
    <row r="944" spans="1:13" ht="13.2" thickBot="1" x14ac:dyDescent="0.45">
      <c r="A944" s="146">
        <f t="shared" si="102"/>
        <v>200</v>
      </c>
      <c r="B944" s="354"/>
      <c r="C944" s="354"/>
      <c r="D944" s="354"/>
      <c r="E944" s="354"/>
      <c r="F944" s="354"/>
      <c r="G944" s="354"/>
      <c r="H944" s="354"/>
      <c r="I944" s="354"/>
      <c r="J944" s="355"/>
      <c r="K944" s="41"/>
      <c r="L944" s="38"/>
      <c r="M944" s="40"/>
    </row>
    <row r="945" spans="1:13" ht="6" customHeight="1" thickBot="1" x14ac:dyDescent="0.45">
      <c r="A945" s="41"/>
      <c r="B945" s="35"/>
      <c r="C945" s="23"/>
      <c r="D945" s="35"/>
      <c r="E945" s="23"/>
      <c r="F945" s="9"/>
      <c r="G945" s="91"/>
      <c r="H945" s="58"/>
      <c r="I945" s="76"/>
      <c r="J945" s="77"/>
      <c r="K945" s="41"/>
      <c r="L945" s="76"/>
      <c r="M945" s="77"/>
    </row>
    <row r="946" spans="1:13" ht="19.95" customHeight="1" x14ac:dyDescent="0.4">
      <c r="A946" s="357">
        <v>7.2</v>
      </c>
      <c r="B946" s="360" t="s">
        <v>773</v>
      </c>
      <c r="C946" s="383" t="s">
        <v>33</v>
      </c>
      <c r="D946" s="363" t="s">
        <v>553</v>
      </c>
      <c r="E946" s="364">
        <f>I966</f>
        <v>30</v>
      </c>
      <c r="F946" s="410"/>
      <c r="G946" s="144">
        <v>201</v>
      </c>
      <c r="H946" s="4" t="s">
        <v>890</v>
      </c>
      <c r="I946" s="66">
        <v>1</v>
      </c>
      <c r="J946" s="67">
        <f>I946*9%/90</f>
        <v>1E-3</v>
      </c>
      <c r="K946" s="147" t="str">
        <f t="shared" si="99"/>
        <v/>
      </c>
      <c r="L946" s="85"/>
      <c r="M946" s="67">
        <f>L946*9%/90</f>
        <v>0</v>
      </c>
    </row>
    <row r="947" spans="1:13" ht="21" customHeight="1" x14ac:dyDescent="0.4">
      <c r="A947" s="358"/>
      <c r="B947" s="361"/>
      <c r="C947" s="384"/>
      <c r="D947" s="347"/>
      <c r="E947" s="365"/>
      <c r="F947" s="410"/>
      <c r="G947" s="145">
        <v>202</v>
      </c>
      <c r="H947" s="134" t="s">
        <v>439</v>
      </c>
      <c r="I947" s="62">
        <v>1</v>
      </c>
      <c r="J947" s="1">
        <f>I947*9%/90</f>
        <v>1E-3</v>
      </c>
      <c r="K947" s="147" t="str">
        <f t="shared" si="99"/>
        <v/>
      </c>
      <c r="L947" s="33"/>
      <c r="M947" s="1">
        <f>L947*9%/90</f>
        <v>0</v>
      </c>
    </row>
    <row r="948" spans="1:13" ht="22.2" customHeight="1" x14ac:dyDescent="0.4">
      <c r="A948" s="358"/>
      <c r="B948" s="361"/>
      <c r="C948" s="384"/>
      <c r="D948" s="347"/>
      <c r="E948" s="365"/>
      <c r="F948" s="410"/>
      <c r="G948" s="145">
        <v>203</v>
      </c>
      <c r="H948" s="61" t="s">
        <v>557</v>
      </c>
      <c r="I948" s="62">
        <v>1</v>
      </c>
      <c r="J948" s="1">
        <f t="shared" ref="J948:J965" si="103">I948*9%/90</f>
        <v>1E-3</v>
      </c>
      <c r="K948" s="147" t="str">
        <f t="shared" si="99"/>
        <v/>
      </c>
      <c r="L948" s="33"/>
      <c r="M948" s="1">
        <f t="shared" ref="M948:M965" si="104">L948*9%/90</f>
        <v>0</v>
      </c>
    </row>
    <row r="949" spans="1:13" ht="21" customHeight="1" x14ac:dyDescent="0.4">
      <c r="A949" s="358"/>
      <c r="B949" s="361"/>
      <c r="C949" s="384" t="s">
        <v>118</v>
      </c>
      <c r="D949" s="347" t="s">
        <v>1002</v>
      </c>
      <c r="E949" s="365"/>
      <c r="F949" s="410"/>
      <c r="G949" s="145">
        <v>204</v>
      </c>
      <c r="H949" s="61" t="s">
        <v>429</v>
      </c>
      <c r="I949" s="62">
        <v>1</v>
      </c>
      <c r="J949" s="1">
        <f t="shared" si="103"/>
        <v>1E-3</v>
      </c>
      <c r="K949" s="147" t="str">
        <f t="shared" si="99"/>
        <v/>
      </c>
      <c r="L949" s="33"/>
      <c r="M949" s="1">
        <f t="shared" si="104"/>
        <v>0</v>
      </c>
    </row>
    <row r="950" spans="1:13" ht="19.95" customHeight="1" x14ac:dyDescent="0.4">
      <c r="A950" s="358"/>
      <c r="B950" s="361"/>
      <c r="C950" s="384"/>
      <c r="D950" s="347"/>
      <c r="E950" s="365"/>
      <c r="F950" s="410"/>
      <c r="G950" s="145">
        <v>205</v>
      </c>
      <c r="H950" s="61" t="s">
        <v>306</v>
      </c>
      <c r="I950" s="62">
        <v>1</v>
      </c>
      <c r="J950" s="1">
        <f t="shared" si="103"/>
        <v>1E-3</v>
      </c>
      <c r="K950" s="147" t="str">
        <f t="shared" si="99"/>
        <v/>
      </c>
      <c r="L950" s="33"/>
      <c r="M950" s="1">
        <f t="shared" si="104"/>
        <v>0</v>
      </c>
    </row>
    <row r="951" spans="1:13" ht="18.600000000000001" customHeight="1" x14ac:dyDescent="0.4">
      <c r="A951" s="358"/>
      <c r="B951" s="361"/>
      <c r="C951" s="384"/>
      <c r="D951" s="347"/>
      <c r="E951" s="365"/>
      <c r="F951" s="410"/>
      <c r="G951" s="145">
        <v>206</v>
      </c>
      <c r="H951" s="61" t="s">
        <v>183</v>
      </c>
      <c r="I951" s="62">
        <v>1</v>
      </c>
      <c r="J951" s="1">
        <f t="shared" si="103"/>
        <v>1E-3</v>
      </c>
      <c r="K951" s="147" t="str">
        <f t="shared" si="99"/>
        <v/>
      </c>
      <c r="L951" s="33"/>
      <c r="M951" s="1">
        <f t="shared" si="104"/>
        <v>0</v>
      </c>
    </row>
    <row r="952" spans="1:13" ht="12.6" customHeight="1" x14ac:dyDescent="0.4">
      <c r="A952" s="358"/>
      <c r="B952" s="361"/>
      <c r="C952" s="384" t="s">
        <v>253</v>
      </c>
      <c r="D952" s="347" t="s">
        <v>560</v>
      </c>
      <c r="E952" s="365"/>
      <c r="F952" s="410"/>
      <c r="G952" s="145">
        <v>207</v>
      </c>
      <c r="H952" s="61" t="s">
        <v>440</v>
      </c>
      <c r="I952" s="62">
        <v>2</v>
      </c>
      <c r="J952" s="1">
        <f t="shared" si="103"/>
        <v>2E-3</v>
      </c>
      <c r="K952" s="147" t="str">
        <f t="shared" si="99"/>
        <v/>
      </c>
      <c r="L952" s="33"/>
      <c r="M952" s="1">
        <f t="shared" si="104"/>
        <v>0</v>
      </c>
    </row>
    <row r="953" spans="1:13" ht="26.4" customHeight="1" x14ac:dyDescent="0.4">
      <c r="A953" s="358"/>
      <c r="B953" s="361"/>
      <c r="C953" s="384"/>
      <c r="D953" s="347"/>
      <c r="E953" s="365"/>
      <c r="F953" s="410"/>
      <c r="G953" s="145">
        <v>208</v>
      </c>
      <c r="H953" s="61" t="s">
        <v>1057</v>
      </c>
      <c r="I953" s="62">
        <v>2</v>
      </c>
      <c r="J953" s="1">
        <f t="shared" si="103"/>
        <v>2E-3</v>
      </c>
      <c r="K953" s="147" t="str">
        <f t="shared" si="99"/>
        <v/>
      </c>
      <c r="L953" s="33"/>
      <c r="M953" s="1">
        <f t="shared" si="104"/>
        <v>0</v>
      </c>
    </row>
    <row r="954" spans="1:13" ht="15.6" customHeight="1" x14ac:dyDescent="0.4">
      <c r="A954" s="358"/>
      <c r="B954" s="361"/>
      <c r="C954" s="384"/>
      <c r="D954" s="347"/>
      <c r="E954" s="365"/>
      <c r="F954" s="410"/>
      <c r="G954" s="145">
        <v>209</v>
      </c>
      <c r="H954" s="61" t="s">
        <v>558</v>
      </c>
      <c r="I954" s="62">
        <v>1</v>
      </c>
      <c r="J954" s="1">
        <f t="shared" si="103"/>
        <v>1E-3</v>
      </c>
      <c r="K954" s="147" t="str">
        <f t="shared" si="99"/>
        <v/>
      </c>
      <c r="L954" s="33"/>
      <c r="M954" s="1">
        <f t="shared" si="104"/>
        <v>0</v>
      </c>
    </row>
    <row r="955" spans="1:13" ht="15.6" customHeight="1" x14ac:dyDescent="0.4">
      <c r="A955" s="358"/>
      <c r="B955" s="361"/>
      <c r="C955" s="384"/>
      <c r="D955" s="347"/>
      <c r="E955" s="365"/>
      <c r="F955" s="410"/>
      <c r="G955" s="145">
        <v>210</v>
      </c>
      <c r="H955" s="61" t="s">
        <v>453</v>
      </c>
      <c r="I955" s="62">
        <v>3</v>
      </c>
      <c r="J955" s="1">
        <f t="shared" si="103"/>
        <v>3.0000000000000001E-3</v>
      </c>
      <c r="K955" s="147" t="str">
        <f t="shared" si="99"/>
        <v/>
      </c>
      <c r="L955" s="33"/>
      <c r="M955" s="1">
        <f t="shared" si="104"/>
        <v>0</v>
      </c>
    </row>
    <row r="956" spans="1:13" ht="15.6" customHeight="1" x14ac:dyDescent="0.4">
      <c r="A956" s="358"/>
      <c r="B956" s="361"/>
      <c r="C956" s="384"/>
      <c r="D956" s="347"/>
      <c r="E956" s="365"/>
      <c r="F956" s="410"/>
      <c r="G956" s="145">
        <v>211</v>
      </c>
      <c r="H956" s="61" t="s">
        <v>307</v>
      </c>
      <c r="I956" s="62">
        <v>2</v>
      </c>
      <c r="J956" s="1">
        <f t="shared" si="103"/>
        <v>2E-3</v>
      </c>
      <c r="K956" s="147" t="str">
        <f t="shared" si="99"/>
        <v/>
      </c>
      <c r="L956" s="33"/>
      <c r="M956" s="1">
        <f t="shared" si="104"/>
        <v>0</v>
      </c>
    </row>
    <row r="957" spans="1:13" ht="63" x14ac:dyDescent="0.4">
      <c r="A957" s="358"/>
      <c r="B957" s="361"/>
      <c r="C957" s="148" t="s">
        <v>163</v>
      </c>
      <c r="D957" s="141" t="s">
        <v>277</v>
      </c>
      <c r="E957" s="365"/>
      <c r="F957" s="6"/>
      <c r="G957" s="145">
        <v>212</v>
      </c>
      <c r="H957" s="61" t="s">
        <v>278</v>
      </c>
      <c r="I957" s="62">
        <v>2</v>
      </c>
      <c r="J957" s="1">
        <f t="shared" si="103"/>
        <v>2E-3</v>
      </c>
      <c r="K957" s="147" t="str">
        <f t="shared" si="99"/>
        <v/>
      </c>
      <c r="L957" s="33"/>
      <c r="M957" s="1">
        <f t="shared" si="104"/>
        <v>0</v>
      </c>
    </row>
    <row r="958" spans="1:13" ht="43.2" customHeight="1" x14ac:dyDescent="0.4">
      <c r="A958" s="358"/>
      <c r="B958" s="361"/>
      <c r="C958" s="384" t="s">
        <v>119</v>
      </c>
      <c r="D958" s="347" t="s">
        <v>552</v>
      </c>
      <c r="E958" s="365"/>
      <c r="F958" s="396"/>
      <c r="G958" s="145">
        <v>213</v>
      </c>
      <c r="H958" s="61" t="s">
        <v>357</v>
      </c>
      <c r="I958" s="62">
        <v>1</v>
      </c>
      <c r="J958" s="1">
        <f t="shared" si="103"/>
        <v>1E-3</v>
      </c>
      <c r="K958" s="147" t="str">
        <f t="shared" si="99"/>
        <v/>
      </c>
      <c r="L958" s="33"/>
      <c r="M958" s="1">
        <f t="shared" si="104"/>
        <v>0</v>
      </c>
    </row>
    <row r="959" spans="1:13" ht="58.95" customHeight="1" x14ac:dyDescent="0.4">
      <c r="A959" s="358"/>
      <c r="B959" s="361"/>
      <c r="C959" s="384"/>
      <c r="D959" s="347"/>
      <c r="E959" s="365"/>
      <c r="F959" s="396"/>
      <c r="G959" s="145">
        <v>214</v>
      </c>
      <c r="H959" s="61" t="s">
        <v>279</v>
      </c>
      <c r="I959" s="62">
        <v>2</v>
      </c>
      <c r="J959" s="1">
        <f t="shared" si="103"/>
        <v>2E-3</v>
      </c>
      <c r="K959" s="147" t="str">
        <f t="shared" si="99"/>
        <v/>
      </c>
      <c r="L959" s="33"/>
      <c r="M959" s="1">
        <f t="shared" si="104"/>
        <v>0</v>
      </c>
    </row>
    <row r="960" spans="1:13" ht="31.95" customHeight="1" x14ac:dyDescent="0.4">
      <c r="A960" s="358"/>
      <c r="B960" s="361"/>
      <c r="C960" s="384" t="s">
        <v>164</v>
      </c>
      <c r="D960" s="347" t="s">
        <v>343</v>
      </c>
      <c r="E960" s="365"/>
      <c r="F960" s="410"/>
      <c r="G960" s="145">
        <v>215</v>
      </c>
      <c r="H960" s="61" t="s">
        <v>875</v>
      </c>
      <c r="I960" s="62">
        <v>1</v>
      </c>
      <c r="J960" s="1">
        <f t="shared" si="103"/>
        <v>1E-3</v>
      </c>
      <c r="K960" s="147" t="str">
        <f t="shared" si="99"/>
        <v/>
      </c>
      <c r="L960" s="33"/>
      <c r="M960" s="1">
        <f t="shared" si="104"/>
        <v>0</v>
      </c>
    </row>
    <row r="961" spans="1:13" ht="29.4" customHeight="1" x14ac:dyDescent="0.4">
      <c r="A961" s="358"/>
      <c r="B961" s="361"/>
      <c r="C961" s="384"/>
      <c r="D961" s="347"/>
      <c r="E961" s="365"/>
      <c r="F961" s="410"/>
      <c r="G961" s="145">
        <v>216</v>
      </c>
      <c r="H961" s="61" t="s">
        <v>430</v>
      </c>
      <c r="I961" s="62">
        <v>1</v>
      </c>
      <c r="J961" s="1">
        <f t="shared" si="103"/>
        <v>1E-3</v>
      </c>
      <c r="K961" s="147" t="str">
        <f t="shared" si="99"/>
        <v/>
      </c>
      <c r="L961" s="33"/>
      <c r="M961" s="1">
        <f t="shared" si="104"/>
        <v>0</v>
      </c>
    </row>
    <row r="962" spans="1:13" ht="25.2" customHeight="1" x14ac:dyDescent="0.4">
      <c r="A962" s="358"/>
      <c r="B962" s="361"/>
      <c r="C962" s="384" t="s">
        <v>254</v>
      </c>
      <c r="D962" s="347" t="s">
        <v>308</v>
      </c>
      <c r="E962" s="365"/>
      <c r="F962" s="396"/>
      <c r="G962" s="145">
        <v>217</v>
      </c>
      <c r="H962" s="61" t="s">
        <v>331</v>
      </c>
      <c r="I962" s="62">
        <v>1</v>
      </c>
      <c r="J962" s="1">
        <f t="shared" si="103"/>
        <v>1E-3</v>
      </c>
      <c r="K962" s="147" t="str">
        <f t="shared" si="99"/>
        <v/>
      </c>
      <c r="L962" s="33"/>
      <c r="M962" s="1">
        <f t="shared" si="104"/>
        <v>0</v>
      </c>
    </row>
    <row r="963" spans="1:13" ht="15.6" customHeight="1" x14ac:dyDescent="0.4">
      <c r="A963" s="358"/>
      <c r="B963" s="361"/>
      <c r="C963" s="384"/>
      <c r="D963" s="347"/>
      <c r="E963" s="365"/>
      <c r="F963" s="396"/>
      <c r="G963" s="145">
        <v>218</v>
      </c>
      <c r="H963" s="61" t="s">
        <v>215</v>
      </c>
      <c r="I963" s="62">
        <v>3</v>
      </c>
      <c r="J963" s="1">
        <f t="shared" si="103"/>
        <v>3.0000000000000001E-3</v>
      </c>
      <c r="K963" s="147" t="str">
        <f t="shared" si="99"/>
        <v/>
      </c>
      <c r="L963" s="33"/>
      <c r="M963" s="1">
        <f t="shared" si="104"/>
        <v>0</v>
      </c>
    </row>
    <row r="964" spans="1:13" ht="25.2" x14ac:dyDescent="0.4">
      <c r="A964" s="358"/>
      <c r="B964" s="361"/>
      <c r="C964" s="384"/>
      <c r="D964" s="347"/>
      <c r="E964" s="365"/>
      <c r="F964" s="396"/>
      <c r="G964" s="145">
        <v>219</v>
      </c>
      <c r="H964" s="61" t="s">
        <v>309</v>
      </c>
      <c r="I964" s="62">
        <v>1</v>
      </c>
      <c r="J964" s="1">
        <f t="shared" si="103"/>
        <v>1E-3</v>
      </c>
      <c r="K964" s="147" t="str">
        <f t="shared" si="99"/>
        <v/>
      </c>
      <c r="L964" s="33"/>
      <c r="M964" s="1">
        <f t="shared" si="104"/>
        <v>0</v>
      </c>
    </row>
    <row r="965" spans="1:13" ht="15.6" customHeight="1" x14ac:dyDescent="0.4">
      <c r="A965" s="358"/>
      <c r="B965" s="361"/>
      <c r="C965" s="384"/>
      <c r="D965" s="347"/>
      <c r="E965" s="365"/>
      <c r="F965" s="396"/>
      <c r="G965" s="145">
        <v>220</v>
      </c>
      <c r="H965" s="61" t="s">
        <v>280</v>
      </c>
      <c r="I965" s="62">
        <v>2</v>
      </c>
      <c r="J965" s="1">
        <f t="shared" si="103"/>
        <v>2E-3</v>
      </c>
      <c r="K965" s="147" t="str">
        <f t="shared" si="99"/>
        <v/>
      </c>
      <c r="L965" s="33"/>
      <c r="M965" s="1">
        <f t="shared" si="104"/>
        <v>0</v>
      </c>
    </row>
    <row r="966" spans="1:13" ht="16.2" customHeight="1" thickBot="1" x14ac:dyDescent="0.45">
      <c r="A966" s="359"/>
      <c r="B966" s="362"/>
      <c r="C966" s="385"/>
      <c r="D966" s="348"/>
      <c r="E966" s="366"/>
      <c r="F966" s="6"/>
      <c r="G966" s="349" t="s">
        <v>4</v>
      </c>
      <c r="H966" s="350"/>
      <c r="I966" s="63">
        <f>SUM(I946:I965)</f>
        <v>30</v>
      </c>
      <c r="J966" s="2">
        <f>SUM(J946:J965)</f>
        <v>3.0000000000000006E-2</v>
      </c>
      <c r="K966" s="147" t="str">
        <f t="shared" si="99"/>
        <v/>
      </c>
      <c r="L966" s="3">
        <f>SUM(L946:L965)</f>
        <v>0</v>
      </c>
      <c r="M966" s="2">
        <f>SUM(M946:M965)</f>
        <v>0</v>
      </c>
    </row>
    <row r="967" spans="1:13" ht="6" customHeight="1" thickBot="1" x14ac:dyDescent="0.45">
      <c r="A967" s="41"/>
      <c r="B967" s="35"/>
      <c r="C967" s="41"/>
      <c r="D967" s="58"/>
      <c r="E967" s="41"/>
      <c r="G967" s="75"/>
      <c r="H967" s="75"/>
      <c r="I967" s="82"/>
      <c r="J967" s="83"/>
      <c r="K967" s="41"/>
      <c r="L967" s="86"/>
      <c r="M967" s="93"/>
    </row>
    <row r="968" spans="1:13" x14ac:dyDescent="0.4">
      <c r="A968" s="351" t="s">
        <v>940</v>
      </c>
      <c r="B968" s="352"/>
      <c r="C968" s="352"/>
      <c r="D968" s="352"/>
      <c r="E968" s="352"/>
      <c r="F968" s="352"/>
      <c r="G968" s="352"/>
      <c r="H968" s="352"/>
      <c r="I968" s="352"/>
      <c r="J968" s="353"/>
      <c r="K968" s="147"/>
      <c r="L968" s="26" t="s">
        <v>70</v>
      </c>
      <c r="M968" s="27" t="s">
        <v>78</v>
      </c>
    </row>
    <row r="969" spans="1:13" x14ac:dyDescent="0.4">
      <c r="A969" s="145">
        <f>G946</f>
        <v>201</v>
      </c>
      <c r="B969" s="345"/>
      <c r="C969" s="345"/>
      <c r="D969" s="345"/>
      <c r="E969" s="345"/>
      <c r="F969" s="345"/>
      <c r="G969" s="345"/>
      <c r="H969" s="345"/>
      <c r="I969" s="345"/>
      <c r="J969" s="346"/>
      <c r="K969" s="41"/>
      <c r="L969" s="29"/>
      <c r="M969" s="30"/>
    </row>
    <row r="970" spans="1:13" x14ac:dyDescent="0.4">
      <c r="A970" s="145">
        <f t="shared" ref="A970:A988" si="105">G947</f>
        <v>202</v>
      </c>
      <c r="B970" s="345"/>
      <c r="C970" s="345"/>
      <c r="D970" s="345"/>
      <c r="E970" s="345"/>
      <c r="F970" s="345"/>
      <c r="G970" s="345"/>
      <c r="H970" s="345"/>
      <c r="I970" s="345"/>
      <c r="J970" s="346"/>
      <c r="K970" s="41"/>
      <c r="L970" s="29"/>
      <c r="M970" s="30"/>
    </row>
    <row r="971" spans="1:13" x14ac:dyDescent="0.4">
      <c r="A971" s="145">
        <f t="shared" si="105"/>
        <v>203</v>
      </c>
      <c r="B971" s="345"/>
      <c r="C971" s="345"/>
      <c r="D971" s="345"/>
      <c r="E971" s="345"/>
      <c r="F971" s="345"/>
      <c r="G971" s="345"/>
      <c r="H971" s="345"/>
      <c r="I971" s="345"/>
      <c r="J971" s="346"/>
      <c r="K971" s="41"/>
      <c r="L971" s="29"/>
      <c r="M971" s="30"/>
    </row>
    <row r="972" spans="1:13" x14ac:dyDescent="0.4">
      <c r="A972" s="145">
        <f t="shared" si="105"/>
        <v>204</v>
      </c>
      <c r="B972" s="345"/>
      <c r="C972" s="345"/>
      <c r="D972" s="345"/>
      <c r="E972" s="345"/>
      <c r="F972" s="345"/>
      <c r="G972" s="345"/>
      <c r="H972" s="345"/>
      <c r="I972" s="345"/>
      <c r="J972" s="346"/>
      <c r="K972" s="41"/>
      <c r="L972" s="29"/>
      <c r="M972" s="30"/>
    </row>
    <row r="973" spans="1:13" x14ac:dyDescent="0.4">
      <c r="A973" s="59">
        <f t="shared" si="105"/>
        <v>205</v>
      </c>
      <c r="B973" s="345"/>
      <c r="C973" s="345"/>
      <c r="D973" s="345"/>
      <c r="E973" s="345"/>
      <c r="F973" s="345"/>
      <c r="G973" s="345"/>
      <c r="H973" s="345"/>
      <c r="I973" s="345"/>
      <c r="J973" s="346"/>
      <c r="K973" s="41"/>
      <c r="L973" s="29"/>
      <c r="M973" s="30"/>
    </row>
    <row r="974" spans="1:13" x14ac:dyDescent="0.4">
      <c r="A974" s="145">
        <f t="shared" si="105"/>
        <v>206</v>
      </c>
      <c r="B974" s="345"/>
      <c r="C974" s="345"/>
      <c r="D974" s="345"/>
      <c r="E974" s="345"/>
      <c r="F974" s="345"/>
      <c r="G974" s="345"/>
      <c r="H974" s="345"/>
      <c r="I974" s="345"/>
      <c r="J974" s="346"/>
      <c r="K974" s="41"/>
      <c r="L974" s="29"/>
      <c r="M974" s="30"/>
    </row>
    <row r="975" spans="1:13" x14ac:dyDescent="0.4">
      <c r="A975" s="145">
        <f t="shared" si="105"/>
        <v>207</v>
      </c>
      <c r="B975" s="345"/>
      <c r="C975" s="345"/>
      <c r="D975" s="345"/>
      <c r="E975" s="345"/>
      <c r="F975" s="345"/>
      <c r="G975" s="345"/>
      <c r="H975" s="345"/>
      <c r="I975" s="345"/>
      <c r="J975" s="346"/>
      <c r="K975" s="41"/>
      <c r="L975" s="29"/>
      <c r="M975" s="30"/>
    </row>
    <row r="976" spans="1:13" x14ac:dyDescent="0.4">
      <c r="A976" s="145">
        <f t="shared" si="105"/>
        <v>208</v>
      </c>
      <c r="B976" s="345"/>
      <c r="C976" s="345"/>
      <c r="D976" s="345"/>
      <c r="E976" s="345"/>
      <c r="F976" s="345"/>
      <c r="G976" s="345"/>
      <c r="H976" s="345"/>
      <c r="I976" s="345"/>
      <c r="J976" s="346"/>
      <c r="K976" s="41"/>
      <c r="L976" s="29"/>
      <c r="M976" s="30"/>
    </row>
    <row r="977" spans="1:13" x14ac:dyDescent="0.4">
      <c r="A977" s="145">
        <f t="shared" si="105"/>
        <v>209</v>
      </c>
      <c r="B977" s="345"/>
      <c r="C977" s="345"/>
      <c r="D977" s="345"/>
      <c r="E977" s="345"/>
      <c r="F977" s="345"/>
      <c r="G977" s="345"/>
      <c r="H977" s="345"/>
      <c r="I977" s="345"/>
      <c r="J977" s="346"/>
      <c r="K977" s="41"/>
      <c r="L977" s="29"/>
      <c r="M977" s="30"/>
    </row>
    <row r="978" spans="1:13" x14ac:dyDescent="0.4">
      <c r="A978" s="145">
        <f t="shared" si="105"/>
        <v>210</v>
      </c>
      <c r="B978" s="345"/>
      <c r="C978" s="345"/>
      <c r="D978" s="345"/>
      <c r="E978" s="345"/>
      <c r="F978" s="345"/>
      <c r="G978" s="345"/>
      <c r="H978" s="345"/>
      <c r="I978" s="345"/>
      <c r="J978" s="346"/>
      <c r="K978" s="41"/>
      <c r="L978" s="29"/>
      <c r="M978" s="30"/>
    </row>
    <row r="979" spans="1:13" x14ac:dyDescent="0.4">
      <c r="A979" s="145">
        <f t="shared" si="105"/>
        <v>211</v>
      </c>
      <c r="B979" s="345"/>
      <c r="C979" s="345"/>
      <c r="D979" s="345"/>
      <c r="E979" s="345"/>
      <c r="F979" s="345"/>
      <c r="G979" s="345"/>
      <c r="H979" s="345"/>
      <c r="I979" s="345"/>
      <c r="J979" s="346"/>
      <c r="K979" s="41"/>
      <c r="L979" s="29"/>
      <c r="M979" s="30"/>
    </row>
    <row r="980" spans="1:13" x14ac:dyDescent="0.4">
      <c r="A980" s="145">
        <f t="shared" si="105"/>
        <v>212</v>
      </c>
      <c r="B980" s="345"/>
      <c r="C980" s="345"/>
      <c r="D980" s="345"/>
      <c r="E980" s="345"/>
      <c r="F980" s="345"/>
      <c r="G980" s="345"/>
      <c r="H980" s="345"/>
      <c r="I980" s="345"/>
      <c r="J980" s="346"/>
      <c r="K980" s="41"/>
      <c r="L980" s="29"/>
      <c r="M980" s="30"/>
    </row>
    <row r="981" spans="1:13" x14ac:dyDescent="0.4">
      <c r="A981" s="145">
        <f t="shared" si="105"/>
        <v>213</v>
      </c>
      <c r="B981" s="345"/>
      <c r="C981" s="345"/>
      <c r="D981" s="345"/>
      <c r="E981" s="345"/>
      <c r="F981" s="345"/>
      <c r="G981" s="345"/>
      <c r="H981" s="345"/>
      <c r="I981" s="345"/>
      <c r="J981" s="346"/>
      <c r="K981" s="41"/>
      <c r="L981" s="29"/>
      <c r="M981" s="30"/>
    </row>
    <row r="982" spans="1:13" x14ac:dyDescent="0.4">
      <c r="A982" s="145">
        <f t="shared" si="105"/>
        <v>214</v>
      </c>
      <c r="B982" s="345"/>
      <c r="C982" s="345"/>
      <c r="D982" s="345"/>
      <c r="E982" s="345"/>
      <c r="F982" s="345"/>
      <c r="G982" s="345"/>
      <c r="H982" s="345"/>
      <c r="I982" s="345"/>
      <c r="J982" s="346"/>
      <c r="K982" s="41"/>
      <c r="L982" s="29"/>
      <c r="M982" s="30"/>
    </row>
    <row r="983" spans="1:13" x14ac:dyDescent="0.4">
      <c r="A983" s="145">
        <f t="shared" si="105"/>
        <v>215</v>
      </c>
      <c r="B983" s="345"/>
      <c r="C983" s="345"/>
      <c r="D983" s="345"/>
      <c r="E983" s="345"/>
      <c r="F983" s="345"/>
      <c r="G983" s="345"/>
      <c r="H983" s="345"/>
      <c r="I983" s="345"/>
      <c r="J983" s="346"/>
      <c r="K983" s="41"/>
      <c r="L983" s="29"/>
      <c r="M983" s="30"/>
    </row>
    <row r="984" spans="1:13" x14ac:dyDescent="0.4">
      <c r="A984" s="145">
        <f t="shared" si="105"/>
        <v>216</v>
      </c>
      <c r="B984" s="345"/>
      <c r="C984" s="345"/>
      <c r="D984" s="345"/>
      <c r="E984" s="345"/>
      <c r="F984" s="345"/>
      <c r="G984" s="345"/>
      <c r="H984" s="345"/>
      <c r="I984" s="345"/>
      <c r="J984" s="346"/>
      <c r="K984" s="41"/>
      <c r="L984" s="29"/>
      <c r="M984" s="30"/>
    </row>
    <row r="985" spans="1:13" x14ac:dyDescent="0.4">
      <c r="A985" s="145">
        <f t="shared" si="105"/>
        <v>217</v>
      </c>
      <c r="B985" s="345"/>
      <c r="C985" s="345"/>
      <c r="D985" s="345"/>
      <c r="E985" s="345"/>
      <c r="F985" s="345"/>
      <c r="G985" s="345"/>
      <c r="H985" s="345"/>
      <c r="I985" s="345"/>
      <c r="J985" s="346"/>
      <c r="K985" s="41"/>
      <c r="L985" s="29"/>
      <c r="M985" s="30"/>
    </row>
    <row r="986" spans="1:13" x14ac:dyDescent="0.4">
      <c r="A986" s="145">
        <f t="shared" si="105"/>
        <v>218</v>
      </c>
      <c r="B986" s="345"/>
      <c r="C986" s="345"/>
      <c r="D986" s="345"/>
      <c r="E986" s="345"/>
      <c r="F986" s="345"/>
      <c r="G986" s="345"/>
      <c r="H986" s="345"/>
      <c r="I986" s="345"/>
      <c r="J986" s="346"/>
      <c r="K986" s="41"/>
      <c r="L986" s="29"/>
      <c r="M986" s="30"/>
    </row>
    <row r="987" spans="1:13" x14ac:dyDescent="0.4">
      <c r="A987" s="145">
        <f t="shared" si="105"/>
        <v>219</v>
      </c>
      <c r="B987" s="345"/>
      <c r="C987" s="345"/>
      <c r="D987" s="345"/>
      <c r="E987" s="345"/>
      <c r="F987" s="345"/>
      <c r="G987" s="345"/>
      <c r="H987" s="345"/>
      <c r="I987" s="345"/>
      <c r="J987" s="346"/>
      <c r="K987" s="41"/>
      <c r="L987" s="29"/>
      <c r="M987" s="30"/>
    </row>
    <row r="988" spans="1:13" ht="13.2" thickBot="1" x14ac:dyDescent="0.45">
      <c r="A988" s="146">
        <f t="shared" si="105"/>
        <v>220</v>
      </c>
      <c r="B988" s="354"/>
      <c r="C988" s="354"/>
      <c r="D988" s="354"/>
      <c r="E988" s="354"/>
      <c r="F988" s="354"/>
      <c r="G988" s="354"/>
      <c r="H988" s="354"/>
      <c r="I988" s="354"/>
      <c r="J988" s="355"/>
      <c r="K988" s="41"/>
      <c r="L988" s="31"/>
      <c r="M988" s="32"/>
    </row>
    <row r="989" spans="1:13" ht="6" customHeight="1" thickBot="1" x14ac:dyDescent="0.45">
      <c r="K989" s="41"/>
    </row>
    <row r="990" spans="1:13" ht="12.6" customHeight="1" x14ac:dyDescent="0.4">
      <c r="A990" s="357">
        <v>7.3</v>
      </c>
      <c r="B990" s="360" t="s">
        <v>772</v>
      </c>
      <c r="C990" s="383" t="s">
        <v>34</v>
      </c>
      <c r="D990" s="363" t="s">
        <v>561</v>
      </c>
      <c r="E990" s="364">
        <f>I997</f>
        <v>14</v>
      </c>
      <c r="F990" s="396"/>
      <c r="G990" s="144">
        <v>221</v>
      </c>
      <c r="H990" s="4" t="s">
        <v>454</v>
      </c>
      <c r="I990" s="66">
        <v>2</v>
      </c>
      <c r="J990" s="67">
        <f>I990*9%/90</f>
        <v>2E-3</v>
      </c>
      <c r="K990" s="147" t="str">
        <f t="shared" ref="K990:K1053" si="106">IF(AND(L990&gt;=0,L990&lt;=I990),"",IF(AND(L990&gt;I990),"*"))</f>
        <v/>
      </c>
      <c r="L990" s="85"/>
      <c r="M990" s="67">
        <f>L990*9%/90</f>
        <v>0</v>
      </c>
    </row>
    <row r="991" spans="1:13" ht="15.6" customHeight="1" x14ac:dyDescent="0.4">
      <c r="A991" s="358"/>
      <c r="B991" s="361"/>
      <c r="C991" s="384"/>
      <c r="D991" s="347"/>
      <c r="E991" s="365"/>
      <c r="F991" s="396"/>
      <c r="G991" s="145">
        <v>222</v>
      </c>
      <c r="H991" s="61" t="s">
        <v>126</v>
      </c>
      <c r="I991" s="62">
        <v>2</v>
      </c>
      <c r="J991" s="1">
        <f>I991*9%/90</f>
        <v>2E-3</v>
      </c>
      <c r="K991" s="147" t="str">
        <f t="shared" si="106"/>
        <v/>
      </c>
      <c r="L991" s="33"/>
      <c r="M991" s="1">
        <f>L991*9%/90</f>
        <v>0</v>
      </c>
    </row>
    <row r="992" spans="1:13" ht="37.799999999999997" x14ac:dyDescent="0.4">
      <c r="A992" s="358"/>
      <c r="B992" s="361"/>
      <c r="C992" s="148" t="s">
        <v>35</v>
      </c>
      <c r="D992" s="141" t="s">
        <v>455</v>
      </c>
      <c r="E992" s="365"/>
      <c r="F992" s="150"/>
      <c r="G992" s="145">
        <v>223</v>
      </c>
      <c r="H992" s="61" t="s">
        <v>310</v>
      </c>
      <c r="I992" s="62">
        <v>3</v>
      </c>
      <c r="J992" s="1">
        <f t="shared" ref="J992:J996" si="107">I992*9%/90</f>
        <v>3.0000000000000001E-3</v>
      </c>
      <c r="K992" s="147" t="str">
        <f t="shared" si="106"/>
        <v/>
      </c>
      <c r="L992" s="33"/>
      <c r="M992" s="1">
        <f t="shared" ref="M992:M996" si="108">L992*9%/90</f>
        <v>0</v>
      </c>
    </row>
    <row r="993" spans="1:13" ht="25.2" customHeight="1" x14ac:dyDescent="0.4">
      <c r="A993" s="358"/>
      <c r="B993" s="361"/>
      <c r="C993" s="384" t="s">
        <v>165</v>
      </c>
      <c r="D993" s="347" t="s">
        <v>563</v>
      </c>
      <c r="E993" s="365"/>
      <c r="F993" s="396"/>
      <c r="G993" s="145">
        <v>224</v>
      </c>
      <c r="H993" s="61" t="s">
        <v>281</v>
      </c>
      <c r="I993" s="62">
        <v>2</v>
      </c>
      <c r="J993" s="1">
        <f t="shared" si="107"/>
        <v>2E-3</v>
      </c>
      <c r="K993" s="147" t="str">
        <f t="shared" si="106"/>
        <v/>
      </c>
      <c r="L993" s="33"/>
      <c r="M993" s="1">
        <f t="shared" si="108"/>
        <v>0</v>
      </c>
    </row>
    <row r="994" spans="1:13" ht="37.799999999999997" x14ac:dyDescent="0.4">
      <c r="A994" s="358"/>
      <c r="B994" s="361"/>
      <c r="C994" s="384"/>
      <c r="D994" s="347"/>
      <c r="E994" s="365"/>
      <c r="F994" s="396"/>
      <c r="G994" s="145">
        <v>225</v>
      </c>
      <c r="H994" s="61" t="s">
        <v>311</v>
      </c>
      <c r="I994" s="62">
        <v>1</v>
      </c>
      <c r="J994" s="1">
        <f t="shared" si="107"/>
        <v>1E-3</v>
      </c>
      <c r="K994" s="147" t="str">
        <f t="shared" si="106"/>
        <v/>
      </c>
      <c r="L994" s="33"/>
      <c r="M994" s="1">
        <f t="shared" si="108"/>
        <v>0</v>
      </c>
    </row>
    <row r="995" spans="1:13" ht="25.2" x14ac:dyDescent="0.4">
      <c r="A995" s="358"/>
      <c r="B995" s="361"/>
      <c r="C995" s="384"/>
      <c r="D995" s="347"/>
      <c r="E995" s="365"/>
      <c r="F995" s="396"/>
      <c r="G995" s="145">
        <v>226</v>
      </c>
      <c r="H995" s="61" t="s">
        <v>350</v>
      </c>
      <c r="I995" s="62">
        <v>3</v>
      </c>
      <c r="J995" s="1">
        <f t="shared" si="107"/>
        <v>3.0000000000000001E-3</v>
      </c>
      <c r="K995" s="147" t="str">
        <f t="shared" si="106"/>
        <v/>
      </c>
      <c r="L995" s="33"/>
      <c r="M995" s="1">
        <f t="shared" si="108"/>
        <v>0</v>
      </c>
    </row>
    <row r="996" spans="1:13" ht="25.2" x14ac:dyDescent="0.4">
      <c r="A996" s="358"/>
      <c r="B996" s="361"/>
      <c r="C996" s="384"/>
      <c r="D996" s="347"/>
      <c r="E996" s="365"/>
      <c r="F996" s="396"/>
      <c r="G996" s="145">
        <v>227</v>
      </c>
      <c r="H996" s="61" t="s">
        <v>282</v>
      </c>
      <c r="I996" s="62">
        <v>1</v>
      </c>
      <c r="J996" s="1">
        <f t="shared" si="107"/>
        <v>1E-3</v>
      </c>
      <c r="K996" s="147" t="str">
        <f t="shared" si="106"/>
        <v/>
      </c>
      <c r="L996" s="33"/>
      <c r="M996" s="1">
        <f t="shared" si="108"/>
        <v>0</v>
      </c>
    </row>
    <row r="997" spans="1:13" ht="16.2" customHeight="1" thickBot="1" x14ac:dyDescent="0.45">
      <c r="A997" s="359"/>
      <c r="B997" s="362"/>
      <c r="C997" s="385"/>
      <c r="D997" s="348"/>
      <c r="E997" s="366"/>
      <c r="F997" s="6"/>
      <c r="G997" s="349" t="s">
        <v>4</v>
      </c>
      <c r="H997" s="350"/>
      <c r="I997" s="63">
        <f>SUM(I990:I996)</f>
        <v>14</v>
      </c>
      <c r="J997" s="42">
        <f>SUM(J990:J996)</f>
        <v>1.4000000000000002E-2</v>
      </c>
      <c r="K997" s="147" t="str">
        <f t="shared" si="106"/>
        <v/>
      </c>
      <c r="L997" s="3">
        <f>SUM(L990:L996)</f>
        <v>0</v>
      </c>
      <c r="M997" s="42">
        <f>SUM(M990:M996)</f>
        <v>0</v>
      </c>
    </row>
    <row r="998" spans="1:13" ht="6" customHeight="1" thickBot="1" x14ac:dyDescent="0.45">
      <c r="A998" s="41"/>
      <c r="B998" s="35"/>
      <c r="C998" s="41"/>
      <c r="D998" s="58"/>
      <c r="E998" s="41"/>
      <c r="G998" s="75"/>
      <c r="H998" s="75"/>
      <c r="I998" s="82"/>
      <c r="J998" s="89"/>
      <c r="K998" s="41"/>
      <c r="L998" s="82"/>
      <c r="M998" s="89"/>
    </row>
    <row r="999" spans="1:13" x14ac:dyDescent="0.4">
      <c r="A999" s="351" t="s">
        <v>940</v>
      </c>
      <c r="B999" s="352"/>
      <c r="C999" s="352"/>
      <c r="D999" s="352"/>
      <c r="E999" s="352"/>
      <c r="F999" s="352"/>
      <c r="G999" s="352"/>
      <c r="H999" s="352"/>
      <c r="I999" s="352"/>
      <c r="J999" s="353"/>
      <c r="K999" s="147"/>
      <c r="L999" s="26" t="s">
        <v>70</v>
      </c>
      <c r="M999" s="27" t="s">
        <v>78</v>
      </c>
    </row>
    <row r="1000" spans="1:13" x14ac:dyDescent="0.4">
      <c r="A1000" s="145">
        <f>G990</f>
        <v>221</v>
      </c>
      <c r="B1000" s="345"/>
      <c r="C1000" s="345"/>
      <c r="D1000" s="345"/>
      <c r="E1000" s="345"/>
      <c r="F1000" s="345"/>
      <c r="G1000" s="345"/>
      <c r="H1000" s="345"/>
      <c r="I1000" s="345"/>
      <c r="J1000" s="346"/>
      <c r="K1000" s="41"/>
      <c r="L1000" s="29"/>
      <c r="M1000" s="30"/>
    </row>
    <row r="1001" spans="1:13" x14ac:dyDescent="0.4">
      <c r="A1001" s="145">
        <f t="shared" ref="A1001:A1006" si="109">G991</f>
        <v>222</v>
      </c>
      <c r="B1001" s="345"/>
      <c r="C1001" s="345"/>
      <c r="D1001" s="345"/>
      <c r="E1001" s="345"/>
      <c r="F1001" s="345"/>
      <c r="G1001" s="345"/>
      <c r="H1001" s="345"/>
      <c r="I1001" s="345"/>
      <c r="J1001" s="346"/>
      <c r="K1001" s="41"/>
      <c r="L1001" s="29"/>
      <c r="M1001" s="30"/>
    </row>
    <row r="1002" spans="1:13" x14ac:dyDescent="0.4">
      <c r="A1002" s="145">
        <f t="shared" si="109"/>
        <v>223</v>
      </c>
      <c r="B1002" s="345"/>
      <c r="C1002" s="345"/>
      <c r="D1002" s="345"/>
      <c r="E1002" s="345"/>
      <c r="F1002" s="345"/>
      <c r="G1002" s="345"/>
      <c r="H1002" s="345"/>
      <c r="I1002" s="345"/>
      <c r="J1002" s="346"/>
      <c r="K1002" s="41"/>
      <c r="L1002" s="29"/>
      <c r="M1002" s="30"/>
    </row>
    <row r="1003" spans="1:13" x14ac:dyDescent="0.4">
      <c r="A1003" s="145">
        <f t="shared" si="109"/>
        <v>224</v>
      </c>
      <c r="B1003" s="345"/>
      <c r="C1003" s="345"/>
      <c r="D1003" s="345"/>
      <c r="E1003" s="345"/>
      <c r="F1003" s="345"/>
      <c r="G1003" s="345"/>
      <c r="H1003" s="345"/>
      <c r="I1003" s="345"/>
      <c r="J1003" s="346"/>
      <c r="K1003" s="41"/>
      <c r="L1003" s="29"/>
      <c r="M1003" s="30"/>
    </row>
    <row r="1004" spans="1:13" x14ac:dyDescent="0.4">
      <c r="A1004" s="145">
        <f t="shared" si="109"/>
        <v>225</v>
      </c>
      <c r="B1004" s="345"/>
      <c r="C1004" s="345"/>
      <c r="D1004" s="345"/>
      <c r="E1004" s="345"/>
      <c r="F1004" s="345"/>
      <c r="G1004" s="345"/>
      <c r="H1004" s="345"/>
      <c r="I1004" s="345"/>
      <c r="J1004" s="346"/>
      <c r="K1004" s="41"/>
      <c r="L1004" s="29"/>
      <c r="M1004" s="30"/>
    </row>
    <row r="1005" spans="1:13" x14ac:dyDescent="0.4">
      <c r="A1005" s="145">
        <f t="shared" si="109"/>
        <v>226</v>
      </c>
      <c r="B1005" s="345"/>
      <c r="C1005" s="345"/>
      <c r="D1005" s="345"/>
      <c r="E1005" s="345"/>
      <c r="F1005" s="345"/>
      <c r="G1005" s="345"/>
      <c r="H1005" s="345"/>
      <c r="I1005" s="345"/>
      <c r="J1005" s="346"/>
      <c r="K1005" s="41"/>
      <c r="L1005" s="29"/>
      <c r="M1005" s="30"/>
    </row>
    <row r="1006" spans="1:13" ht="13.2" thickBot="1" x14ac:dyDescent="0.45">
      <c r="A1006" s="146">
        <f t="shared" si="109"/>
        <v>227</v>
      </c>
      <c r="B1006" s="354"/>
      <c r="C1006" s="354"/>
      <c r="D1006" s="354"/>
      <c r="E1006" s="354"/>
      <c r="F1006" s="354"/>
      <c r="G1006" s="354"/>
      <c r="H1006" s="354"/>
      <c r="I1006" s="354"/>
      <c r="J1006" s="355"/>
      <c r="K1006" s="41"/>
      <c r="L1006" s="38"/>
      <c r="M1006" s="40"/>
    </row>
    <row r="1007" spans="1:13" ht="6" customHeight="1" thickBot="1" x14ac:dyDescent="0.45">
      <c r="K1007" s="41"/>
    </row>
    <row r="1008" spans="1:13" ht="37.950000000000003" customHeight="1" x14ac:dyDescent="0.4">
      <c r="A1008" s="357">
        <v>7.4</v>
      </c>
      <c r="B1008" s="360" t="s">
        <v>567</v>
      </c>
      <c r="C1008" s="149" t="s">
        <v>36</v>
      </c>
      <c r="D1008" s="151" t="s">
        <v>566</v>
      </c>
      <c r="E1008" s="364">
        <f>I1011</f>
        <v>5</v>
      </c>
      <c r="F1008" s="6"/>
      <c r="G1008" s="144">
        <v>228</v>
      </c>
      <c r="H1008" s="4" t="s">
        <v>537</v>
      </c>
      <c r="I1008" s="66">
        <v>2</v>
      </c>
      <c r="J1008" s="67">
        <f>I1008*9%/90</f>
        <v>2E-3</v>
      </c>
      <c r="K1008" s="147" t="str">
        <f t="shared" si="106"/>
        <v/>
      </c>
      <c r="L1008" s="85"/>
      <c r="M1008" s="67">
        <f>L1008*9%/90</f>
        <v>0</v>
      </c>
    </row>
    <row r="1009" spans="1:13" ht="12" customHeight="1" x14ac:dyDescent="0.4">
      <c r="A1009" s="358"/>
      <c r="B1009" s="361"/>
      <c r="C1009" s="384" t="s">
        <v>166</v>
      </c>
      <c r="D1009" s="347" t="s">
        <v>348</v>
      </c>
      <c r="E1009" s="365"/>
      <c r="F1009" s="396"/>
      <c r="G1009" s="145">
        <v>229</v>
      </c>
      <c r="H1009" s="182" t="s">
        <v>349</v>
      </c>
      <c r="I1009" s="62">
        <v>1</v>
      </c>
      <c r="J1009" s="1">
        <f>I1009*9%/90</f>
        <v>1E-3</v>
      </c>
      <c r="K1009" s="147" t="str">
        <f t="shared" si="106"/>
        <v/>
      </c>
      <c r="L1009" s="33"/>
      <c r="M1009" s="1">
        <f>L1009*9%/90</f>
        <v>0</v>
      </c>
    </row>
    <row r="1010" spans="1:13" ht="25.2" customHeight="1" x14ac:dyDescent="0.4">
      <c r="A1010" s="358"/>
      <c r="B1010" s="361"/>
      <c r="C1010" s="384"/>
      <c r="D1010" s="347"/>
      <c r="E1010" s="365"/>
      <c r="F1010" s="396"/>
      <c r="G1010" s="145">
        <v>230</v>
      </c>
      <c r="H1010" s="61" t="s">
        <v>500</v>
      </c>
      <c r="I1010" s="62">
        <v>2</v>
      </c>
      <c r="J1010" s="1">
        <f>I1010*9%/90</f>
        <v>2E-3</v>
      </c>
      <c r="K1010" s="147" t="str">
        <f t="shared" si="106"/>
        <v/>
      </c>
      <c r="L1010" s="33"/>
      <c r="M1010" s="1">
        <f>L1010*9%/90</f>
        <v>0</v>
      </c>
    </row>
    <row r="1011" spans="1:13" ht="16.2" customHeight="1" thickBot="1" x14ac:dyDescent="0.45">
      <c r="A1011" s="359"/>
      <c r="B1011" s="362"/>
      <c r="C1011" s="385"/>
      <c r="D1011" s="348"/>
      <c r="E1011" s="366"/>
      <c r="F1011" s="6"/>
      <c r="G1011" s="349" t="s">
        <v>4</v>
      </c>
      <c r="H1011" s="350"/>
      <c r="I1011" s="63">
        <f>SUM(I1008:I1010)</f>
        <v>5</v>
      </c>
      <c r="J1011" s="42">
        <f>SUM(J1008:J1010)</f>
        <v>5.0000000000000001E-3</v>
      </c>
      <c r="K1011" s="147" t="str">
        <f t="shared" si="106"/>
        <v/>
      </c>
      <c r="L1011" s="3">
        <f>SUM(L1008:L1010)</f>
        <v>0</v>
      </c>
      <c r="M1011" s="42">
        <f>SUM(M1008:M1010)</f>
        <v>0</v>
      </c>
    </row>
    <row r="1012" spans="1:13" ht="6" customHeight="1" thickBot="1" x14ac:dyDescent="0.45">
      <c r="A1012" s="41"/>
      <c r="B1012" s="35"/>
      <c r="C1012" s="41"/>
      <c r="D1012" s="58"/>
      <c r="E1012" s="41"/>
      <c r="G1012" s="75"/>
      <c r="H1012" s="75"/>
      <c r="I1012" s="82"/>
      <c r="J1012" s="89"/>
      <c r="K1012" s="41"/>
      <c r="L1012" s="82"/>
      <c r="M1012" s="89"/>
    </row>
    <row r="1013" spans="1:13" x14ac:dyDescent="0.4">
      <c r="A1013" s="351" t="s">
        <v>940</v>
      </c>
      <c r="B1013" s="352"/>
      <c r="C1013" s="352"/>
      <c r="D1013" s="352"/>
      <c r="E1013" s="352"/>
      <c r="F1013" s="352"/>
      <c r="G1013" s="352"/>
      <c r="H1013" s="352"/>
      <c r="I1013" s="352"/>
      <c r="J1013" s="353"/>
      <c r="K1013" s="147"/>
      <c r="L1013" s="26" t="s">
        <v>70</v>
      </c>
      <c r="M1013" s="27" t="s">
        <v>78</v>
      </c>
    </row>
    <row r="1014" spans="1:13" x14ac:dyDescent="0.4">
      <c r="A1014" s="145">
        <f>G1008</f>
        <v>228</v>
      </c>
      <c r="B1014" s="386"/>
      <c r="C1014" s="387"/>
      <c r="D1014" s="387"/>
      <c r="E1014" s="387"/>
      <c r="F1014" s="387"/>
      <c r="G1014" s="387"/>
      <c r="H1014" s="387"/>
      <c r="I1014" s="387"/>
      <c r="J1014" s="388"/>
      <c r="K1014" s="41"/>
      <c r="L1014" s="29"/>
      <c r="M1014" s="30"/>
    </row>
    <row r="1015" spans="1:13" x14ac:dyDescent="0.4">
      <c r="A1015" s="145">
        <f t="shared" ref="A1015:A1016" si="110">G1009</f>
        <v>229</v>
      </c>
      <c r="B1015" s="386"/>
      <c r="C1015" s="387"/>
      <c r="D1015" s="387"/>
      <c r="E1015" s="387"/>
      <c r="F1015" s="387"/>
      <c r="G1015" s="387"/>
      <c r="H1015" s="387"/>
      <c r="I1015" s="387"/>
      <c r="J1015" s="388"/>
      <c r="K1015" s="41"/>
      <c r="L1015" s="29"/>
      <c r="M1015" s="30"/>
    </row>
    <row r="1016" spans="1:13" ht="13.2" thickBot="1" x14ac:dyDescent="0.45">
      <c r="A1016" s="146">
        <f t="shared" si="110"/>
        <v>230</v>
      </c>
      <c r="B1016" s="389"/>
      <c r="C1016" s="390"/>
      <c r="D1016" s="390"/>
      <c r="E1016" s="390"/>
      <c r="F1016" s="390"/>
      <c r="G1016" s="390"/>
      <c r="H1016" s="390"/>
      <c r="I1016" s="390"/>
      <c r="J1016" s="391"/>
      <c r="K1016" s="41"/>
      <c r="L1016" s="31"/>
      <c r="M1016" s="32"/>
    </row>
    <row r="1017" spans="1:13" ht="6" customHeight="1" thickBot="1" x14ac:dyDescent="0.45">
      <c r="K1017" s="41"/>
    </row>
    <row r="1018" spans="1:13" ht="23.4" customHeight="1" x14ac:dyDescent="0.4">
      <c r="A1018" s="351" t="s">
        <v>568</v>
      </c>
      <c r="B1018" s="352"/>
      <c r="C1018" s="352"/>
      <c r="D1018" s="352"/>
      <c r="E1018" s="353"/>
      <c r="F1018" s="403"/>
      <c r="G1018" s="373" t="s">
        <v>37</v>
      </c>
      <c r="H1018" s="374"/>
      <c r="I1018" s="375">
        <f>I1028+I1044+I1064+I1093</f>
        <v>91</v>
      </c>
      <c r="J1018" s="376"/>
      <c r="K1018" s="147"/>
      <c r="L1018" s="173" t="s">
        <v>502</v>
      </c>
      <c r="M1018" s="174">
        <f>L1028+L1044+L1064+L1093</f>
        <v>0</v>
      </c>
    </row>
    <row r="1019" spans="1:13" ht="24.6" customHeight="1" x14ac:dyDescent="0.4">
      <c r="A1019" s="371" t="s">
        <v>360</v>
      </c>
      <c r="B1019" s="377" t="s">
        <v>87</v>
      </c>
      <c r="C1019" s="378" t="s">
        <v>179</v>
      </c>
      <c r="D1019" s="377" t="s">
        <v>120</v>
      </c>
      <c r="E1019" s="372" t="s">
        <v>2</v>
      </c>
      <c r="F1019" s="403"/>
      <c r="G1019" s="379" t="s">
        <v>84</v>
      </c>
      <c r="H1019" s="381" t="s">
        <v>85</v>
      </c>
      <c r="I1019" s="367" t="s">
        <v>89</v>
      </c>
      <c r="J1019" s="369" t="s">
        <v>3</v>
      </c>
      <c r="K1019" s="147"/>
      <c r="L1019" s="406" t="s">
        <v>939</v>
      </c>
      <c r="M1019" s="407"/>
    </row>
    <row r="1020" spans="1:13" x14ac:dyDescent="0.4">
      <c r="A1020" s="371"/>
      <c r="B1020" s="377"/>
      <c r="C1020" s="378"/>
      <c r="D1020" s="377"/>
      <c r="E1020" s="372"/>
      <c r="F1020" s="7"/>
      <c r="G1020" s="380"/>
      <c r="H1020" s="382"/>
      <c r="I1020" s="368"/>
      <c r="J1020" s="370"/>
      <c r="K1020" s="147"/>
      <c r="L1020" s="170" t="s">
        <v>0</v>
      </c>
      <c r="M1020" s="171" t="s">
        <v>1</v>
      </c>
    </row>
    <row r="1021" spans="1:13" ht="58.2" customHeight="1" x14ac:dyDescent="0.4">
      <c r="A1021" s="392">
        <v>8.1</v>
      </c>
      <c r="B1021" s="361" t="s">
        <v>569</v>
      </c>
      <c r="C1021" s="347" t="s">
        <v>38</v>
      </c>
      <c r="D1021" s="347" t="s">
        <v>283</v>
      </c>
      <c r="E1021" s="394">
        <f>I1028</f>
        <v>23</v>
      </c>
      <c r="F1021" s="396"/>
      <c r="G1021" s="145">
        <v>231</v>
      </c>
      <c r="H1021" s="61" t="s">
        <v>184</v>
      </c>
      <c r="I1021" s="62">
        <v>4</v>
      </c>
      <c r="J1021" s="5">
        <f>I1021*8%/91</f>
        <v>3.5164835164835165E-3</v>
      </c>
      <c r="K1021" s="147" t="str">
        <f t="shared" si="106"/>
        <v/>
      </c>
      <c r="L1021" s="33"/>
      <c r="M1021" s="5">
        <f>L1021*8%/91</f>
        <v>0</v>
      </c>
    </row>
    <row r="1022" spans="1:13" ht="54.6" customHeight="1" x14ac:dyDescent="0.4">
      <c r="A1022" s="392"/>
      <c r="B1022" s="361"/>
      <c r="C1022" s="347"/>
      <c r="D1022" s="347"/>
      <c r="E1022" s="394"/>
      <c r="F1022" s="396"/>
      <c r="G1022" s="145">
        <v>232</v>
      </c>
      <c r="H1022" s="61" t="s">
        <v>284</v>
      </c>
      <c r="I1022" s="62">
        <v>4</v>
      </c>
      <c r="J1022" s="5">
        <f t="shared" ref="J1022:J1027" si="111">I1022*8%/91</f>
        <v>3.5164835164835165E-3</v>
      </c>
      <c r="K1022" s="147" t="str">
        <f t="shared" si="106"/>
        <v/>
      </c>
      <c r="L1022" s="33"/>
      <c r="M1022" s="5">
        <f t="shared" ref="M1022:M1027" si="112">L1022*8%/91</f>
        <v>0</v>
      </c>
    </row>
    <row r="1023" spans="1:13" ht="15.6" customHeight="1" x14ac:dyDescent="0.4">
      <c r="A1023" s="392"/>
      <c r="B1023" s="361"/>
      <c r="C1023" s="347"/>
      <c r="D1023" s="347"/>
      <c r="E1023" s="394"/>
      <c r="F1023" s="396"/>
      <c r="G1023" s="145">
        <v>233</v>
      </c>
      <c r="H1023" s="61" t="s">
        <v>285</v>
      </c>
      <c r="I1023" s="62">
        <v>4</v>
      </c>
      <c r="J1023" s="5">
        <f t="shared" si="111"/>
        <v>3.5164835164835165E-3</v>
      </c>
      <c r="K1023" s="147" t="str">
        <f t="shared" si="106"/>
        <v/>
      </c>
      <c r="L1023" s="33"/>
      <c r="M1023" s="5">
        <f t="shared" si="112"/>
        <v>0</v>
      </c>
    </row>
    <row r="1024" spans="1:13" ht="33" customHeight="1" x14ac:dyDescent="0.4">
      <c r="A1024" s="392"/>
      <c r="B1024" s="361"/>
      <c r="C1024" s="347" t="s">
        <v>39</v>
      </c>
      <c r="D1024" s="347" t="s">
        <v>570</v>
      </c>
      <c r="E1024" s="394"/>
      <c r="F1024" s="396"/>
      <c r="G1024" s="145">
        <v>234</v>
      </c>
      <c r="H1024" s="48" t="s">
        <v>286</v>
      </c>
      <c r="I1024" s="62">
        <v>1</v>
      </c>
      <c r="J1024" s="5">
        <f t="shared" si="111"/>
        <v>8.7912087912087912E-4</v>
      </c>
      <c r="K1024" s="147" t="str">
        <f t="shared" si="106"/>
        <v/>
      </c>
      <c r="L1024" s="33"/>
      <c r="M1024" s="5">
        <f t="shared" si="112"/>
        <v>0</v>
      </c>
    </row>
    <row r="1025" spans="1:13" ht="48" customHeight="1" x14ac:dyDescent="0.4">
      <c r="A1025" s="392"/>
      <c r="B1025" s="361"/>
      <c r="C1025" s="347"/>
      <c r="D1025" s="347"/>
      <c r="E1025" s="394"/>
      <c r="F1025" s="396"/>
      <c r="G1025" s="145">
        <v>235</v>
      </c>
      <c r="H1025" s="61" t="s">
        <v>615</v>
      </c>
      <c r="I1025" s="62">
        <v>4</v>
      </c>
      <c r="J1025" s="5">
        <f t="shared" si="111"/>
        <v>3.5164835164835165E-3</v>
      </c>
      <c r="K1025" s="147" t="str">
        <f t="shared" si="106"/>
        <v/>
      </c>
      <c r="L1025" s="33"/>
      <c r="M1025" s="5">
        <f t="shared" si="112"/>
        <v>0</v>
      </c>
    </row>
    <row r="1026" spans="1:13" ht="63" x14ac:dyDescent="0.4">
      <c r="A1026" s="392"/>
      <c r="B1026" s="361"/>
      <c r="C1026" s="347" t="s">
        <v>255</v>
      </c>
      <c r="D1026" s="347" t="s">
        <v>235</v>
      </c>
      <c r="E1026" s="394"/>
      <c r="F1026" s="150"/>
      <c r="G1026" s="145">
        <v>236</v>
      </c>
      <c r="H1026" s="61" t="s">
        <v>958</v>
      </c>
      <c r="I1026" s="62">
        <v>3</v>
      </c>
      <c r="J1026" s="5">
        <f t="shared" si="111"/>
        <v>2.6373626373626374E-3</v>
      </c>
      <c r="K1026" s="147" t="str">
        <f t="shared" si="106"/>
        <v/>
      </c>
      <c r="L1026" s="33"/>
      <c r="M1026" s="5">
        <f t="shared" si="112"/>
        <v>0</v>
      </c>
    </row>
    <row r="1027" spans="1:13" ht="63" x14ac:dyDescent="0.4">
      <c r="A1027" s="392"/>
      <c r="B1027" s="361"/>
      <c r="C1027" s="347"/>
      <c r="D1027" s="347"/>
      <c r="E1027" s="394"/>
      <c r="F1027" s="150"/>
      <c r="G1027" s="145">
        <v>237</v>
      </c>
      <c r="H1027" s="61" t="s">
        <v>431</v>
      </c>
      <c r="I1027" s="62">
        <v>3</v>
      </c>
      <c r="J1027" s="5">
        <f t="shared" si="111"/>
        <v>2.6373626373626374E-3</v>
      </c>
      <c r="K1027" s="147" t="str">
        <f t="shared" si="106"/>
        <v/>
      </c>
      <c r="L1027" s="33"/>
      <c r="M1027" s="5">
        <f t="shared" si="112"/>
        <v>0</v>
      </c>
    </row>
    <row r="1028" spans="1:13" ht="13.2" customHeight="1" thickBot="1" x14ac:dyDescent="0.45">
      <c r="A1028" s="393"/>
      <c r="B1028" s="362"/>
      <c r="C1028" s="348"/>
      <c r="D1028" s="348"/>
      <c r="E1028" s="395"/>
      <c r="F1028" s="11"/>
      <c r="G1028" s="349" t="s">
        <v>4</v>
      </c>
      <c r="H1028" s="350"/>
      <c r="I1028" s="68">
        <f>SUM(I1021:I1027)</f>
        <v>23</v>
      </c>
      <c r="J1028" s="43">
        <f>SUM(J1021:J1027)</f>
        <v>2.0219780219780221E-2</v>
      </c>
      <c r="K1028" s="147" t="str">
        <f t="shared" si="106"/>
        <v/>
      </c>
      <c r="L1028" s="14">
        <f>SUM(L1021:L1027)</f>
        <v>0</v>
      </c>
      <c r="M1028" s="43">
        <f>SUM(M1021:M1027)</f>
        <v>0</v>
      </c>
    </row>
    <row r="1029" spans="1:13" ht="6" customHeight="1" thickBot="1" x14ac:dyDescent="0.45">
      <c r="A1029" s="23"/>
      <c r="B1029" s="35"/>
      <c r="C1029" s="23"/>
      <c r="D1029" s="58"/>
      <c r="E1029" s="23"/>
      <c r="F1029" s="9"/>
      <c r="G1029" s="75"/>
      <c r="H1029" s="75"/>
      <c r="I1029" s="76"/>
      <c r="J1029" s="77"/>
      <c r="K1029" s="41"/>
      <c r="L1029" s="76"/>
      <c r="M1029" s="77"/>
    </row>
    <row r="1030" spans="1:13" x14ac:dyDescent="0.4">
      <c r="A1030" s="351" t="s">
        <v>940</v>
      </c>
      <c r="B1030" s="352"/>
      <c r="C1030" s="352"/>
      <c r="D1030" s="352"/>
      <c r="E1030" s="352"/>
      <c r="F1030" s="352"/>
      <c r="G1030" s="352"/>
      <c r="H1030" s="352"/>
      <c r="I1030" s="352"/>
      <c r="J1030" s="353"/>
      <c r="K1030" s="147"/>
      <c r="L1030" s="26" t="s">
        <v>70</v>
      </c>
      <c r="M1030" s="27" t="s">
        <v>78</v>
      </c>
    </row>
    <row r="1031" spans="1:13" x14ac:dyDescent="0.4">
      <c r="A1031" s="145">
        <f>G1021</f>
        <v>231</v>
      </c>
      <c r="B1031" s="345"/>
      <c r="C1031" s="345"/>
      <c r="D1031" s="345"/>
      <c r="E1031" s="345"/>
      <c r="F1031" s="345"/>
      <c r="G1031" s="345"/>
      <c r="H1031" s="345"/>
      <c r="I1031" s="345"/>
      <c r="J1031" s="346"/>
      <c r="K1031" s="41"/>
      <c r="L1031" s="29"/>
      <c r="M1031" s="30"/>
    </row>
    <row r="1032" spans="1:13" x14ac:dyDescent="0.4">
      <c r="A1032" s="145">
        <f t="shared" ref="A1032:A1037" si="113">G1022</f>
        <v>232</v>
      </c>
      <c r="B1032" s="345"/>
      <c r="C1032" s="345"/>
      <c r="D1032" s="345"/>
      <c r="E1032" s="345"/>
      <c r="F1032" s="345"/>
      <c r="G1032" s="345"/>
      <c r="H1032" s="345"/>
      <c r="I1032" s="345"/>
      <c r="J1032" s="346"/>
      <c r="K1032" s="41"/>
      <c r="L1032" s="29"/>
      <c r="M1032" s="30"/>
    </row>
    <row r="1033" spans="1:13" x14ac:dyDescent="0.4">
      <c r="A1033" s="145">
        <f t="shared" si="113"/>
        <v>233</v>
      </c>
      <c r="B1033" s="345"/>
      <c r="C1033" s="345"/>
      <c r="D1033" s="345"/>
      <c r="E1033" s="345"/>
      <c r="F1033" s="345"/>
      <c r="G1033" s="345"/>
      <c r="H1033" s="345"/>
      <c r="I1033" s="345"/>
      <c r="J1033" s="346"/>
      <c r="K1033" s="41"/>
      <c r="L1033" s="29"/>
      <c r="M1033" s="30"/>
    </row>
    <row r="1034" spans="1:13" x14ac:dyDescent="0.4">
      <c r="A1034" s="145">
        <f t="shared" si="113"/>
        <v>234</v>
      </c>
      <c r="B1034" s="345"/>
      <c r="C1034" s="345"/>
      <c r="D1034" s="345"/>
      <c r="E1034" s="345"/>
      <c r="F1034" s="345"/>
      <c r="G1034" s="345"/>
      <c r="H1034" s="345"/>
      <c r="I1034" s="345"/>
      <c r="J1034" s="346"/>
      <c r="K1034" s="41"/>
      <c r="L1034" s="29"/>
      <c r="M1034" s="30"/>
    </row>
    <row r="1035" spans="1:13" x14ac:dyDescent="0.4">
      <c r="A1035" s="60">
        <f t="shared" si="113"/>
        <v>235</v>
      </c>
      <c r="B1035" s="345"/>
      <c r="C1035" s="345"/>
      <c r="D1035" s="345"/>
      <c r="E1035" s="345"/>
      <c r="F1035" s="345"/>
      <c r="G1035" s="345"/>
      <c r="H1035" s="345"/>
      <c r="I1035" s="345"/>
      <c r="J1035" s="346"/>
      <c r="K1035" s="41"/>
      <c r="L1035" s="29"/>
      <c r="M1035" s="30"/>
    </row>
    <row r="1036" spans="1:13" x14ac:dyDescent="0.4">
      <c r="A1036" s="145">
        <f t="shared" si="113"/>
        <v>236</v>
      </c>
      <c r="B1036" s="345"/>
      <c r="C1036" s="345"/>
      <c r="D1036" s="345"/>
      <c r="E1036" s="345"/>
      <c r="F1036" s="345"/>
      <c r="G1036" s="345"/>
      <c r="H1036" s="345"/>
      <c r="I1036" s="345"/>
      <c r="J1036" s="346"/>
      <c r="K1036" s="41"/>
      <c r="L1036" s="29"/>
      <c r="M1036" s="30"/>
    </row>
    <row r="1037" spans="1:13" ht="13.2" thickBot="1" x14ac:dyDescent="0.45">
      <c r="A1037" s="146">
        <f t="shared" si="113"/>
        <v>237</v>
      </c>
      <c r="B1037" s="354"/>
      <c r="C1037" s="354"/>
      <c r="D1037" s="354"/>
      <c r="E1037" s="354"/>
      <c r="F1037" s="354"/>
      <c r="G1037" s="354"/>
      <c r="H1037" s="354"/>
      <c r="I1037" s="354"/>
      <c r="J1037" s="355"/>
      <c r="K1037" s="41"/>
      <c r="L1037" s="38"/>
      <c r="M1037" s="40"/>
    </row>
    <row r="1038" spans="1:13" ht="6" customHeight="1" thickBot="1" x14ac:dyDescent="0.45">
      <c r="A1038" s="23"/>
      <c r="B1038" s="35"/>
      <c r="C1038" s="23"/>
      <c r="D1038" s="35"/>
      <c r="E1038" s="23"/>
      <c r="F1038" s="9"/>
      <c r="G1038" s="91"/>
      <c r="H1038" s="58"/>
      <c r="I1038" s="76"/>
      <c r="J1038" s="77"/>
      <c r="K1038" s="41"/>
      <c r="L1038" s="76"/>
      <c r="M1038" s="77"/>
    </row>
    <row r="1039" spans="1:13" ht="25.2" customHeight="1" x14ac:dyDescent="0.4">
      <c r="A1039" s="357">
        <v>8.1999999999999993</v>
      </c>
      <c r="B1039" s="360" t="s">
        <v>572</v>
      </c>
      <c r="C1039" s="383" t="s">
        <v>40</v>
      </c>
      <c r="D1039" s="363" t="s">
        <v>754</v>
      </c>
      <c r="E1039" s="364">
        <f>I1044</f>
        <v>12</v>
      </c>
      <c r="F1039" s="396"/>
      <c r="G1039" s="144">
        <v>238</v>
      </c>
      <c r="H1039" s="4" t="s">
        <v>527</v>
      </c>
      <c r="I1039" s="66">
        <v>2</v>
      </c>
      <c r="J1039" s="67">
        <f>I1039*8%/91</f>
        <v>1.7582417582417582E-3</v>
      </c>
      <c r="K1039" s="147" t="str">
        <f t="shared" si="106"/>
        <v/>
      </c>
      <c r="L1039" s="85"/>
      <c r="M1039" s="67">
        <f>L1039*8%/91</f>
        <v>0</v>
      </c>
    </row>
    <row r="1040" spans="1:13" ht="25.2" x14ac:dyDescent="0.4">
      <c r="A1040" s="358"/>
      <c r="B1040" s="361"/>
      <c r="C1040" s="384"/>
      <c r="D1040" s="347"/>
      <c r="E1040" s="365"/>
      <c r="F1040" s="396"/>
      <c r="G1040" s="145">
        <v>239</v>
      </c>
      <c r="H1040" s="61" t="s">
        <v>1007</v>
      </c>
      <c r="I1040" s="62">
        <v>3</v>
      </c>
      <c r="J1040" s="1">
        <f>I1040*8%/91</f>
        <v>2.6373626373626374E-3</v>
      </c>
      <c r="K1040" s="147" t="str">
        <f t="shared" si="106"/>
        <v/>
      </c>
      <c r="L1040" s="33"/>
      <c r="M1040" s="1">
        <f>L1040*8%/91</f>
        <v>0</v>
      </c>
    </row>
    <row r="1041" spans="1:13" ht="37.799999999999997" x14ac:dyDescent="0.4">
      <c r="A1041" s="358"/>
      <c r="B1041" s="361"/>
      <c r="C1041" s="384"/>
      <c r="D1041" s="347"/>
      <c r="E1041" s="365"/>
      <c r="F1041" s="396"/>
      <c r="G1041" s="145">
        <v>240</v>
      </c>
      <c r="H1041" s="61" t="s">
        <v>542</v>
      </c>
      <c r="I1041" s="62">
        <v>3</v>
      </c>
      <c r="J1041" s="1">
        <f t="shared" ref="J1041:J1043" si="114">I1041*8%/91</f>
        <v>2.6373626373626374E-3</v>
      </c>
      <c r="K1041" s="147" t="str">
        <f t="shared" si="106"/>
        <v/>
      </c>
      <c r="L1041" s="33"/>
      <c r="M1041" s="1">
        <f t="shared" ref="M1041:M1043" si="115">L1041*8%/91</f>
        <v>0</v>
      </c>
    </row>
    <row r="1042" spans="1:13" ht="25.2" customHeight="1" x14ac:dyDescent="0.4">
      <c r="A1042" s="358"/>
      <c r="B1042" s="361"/>
      <c r="C1042" s="384" t="s">
        <v>127</v>
      </c>
      <c r="D1042" s="347" t="s">
        <v>573</v>
      </c>
      <c r="E1042" s="365"/>
      <c r="F1042" s="396"/>
      <c r="G1042" s="145">
        <v>241</v>
      </c>
      <c r="H1042" s="61" t="s">
        <v>128</v>
      </c>
      <c r="I1042" s="62">
        <v>2</v>
      </c>
      <c r="J1042" s="1">
        <f t="shared" si="114"/>
        <v>1.7582417582417582E-3</v>
      </c>
      <c r="K1042" s="147" t="str">
        <f t="shared" si="106"/>
        <v/>
      </c>
      <c r="L1042" s="33"/>
      <c r="M1042" s="1">
        <f t="shared" si="115"/>
        <v>0</v>
      </c>
    </row>
    <row r="1043" spans="1:13" ht="25.2" x14ac:dyDescent="0.4">
      <c r="A1043" s="358"/>
      <c r="B1043" s="361"/>
      <c r="C1043" s="384"/>
      <c r="D1043" s="347"/>
      <c r="E1043" s="365"/>
      <c r="F1043" s="396"/>
      <c r="G1043" s="145">
        <v>242</v>
      </c>
      <c r="H1043" s="61" t="s">
        <v>575</v>
      </c>
      <c r="I1043" s="62">
        <v>2</v>
      </c>
      <c r="J1043" s="1">
        <f t="shared" si="114"/>
        <v>1.7582417582417582E-3</v>
      </c>
      <c r="K1043" s="147" t="str">
        <f t="shared" si="106"/>
        <v/>
      </c>
      <c r="L1043" s="33"/>
      <c r="M1043" s="1">
        <f t="shared" si="115"/>
        <v>0</v>
      </c>
    </row>
    <row r="1044" spans="1:13" ht="16.2" customHeight="1" thickBot="1" x14ac:dyDescent="0.45">
      <c r="A1044" s="359"/>
      <c r="B1044" s="362"/>
      <c r="C1044" s="385"/>
      <c r="D1044" s="348"/>
      <c r="E1044" s="366"/>
      <c r="F1044" s="6"/>
      <c r="G1044" s="349" t="s">
        <v>4</v>
      </c>
      <c r="H1044" s="350"/>
      <c r="I1044" s="63">
        <f>SUM(I1039:I1043)</f>
        <v>12</v>
      </c>
      <c r="J1044" s="2">
        <f>SUM(J1039:J1043)</f>
        <v>1.0549450549450549E-2</v>
      </c>
      <c r="K1044" s="147" t="str">
        <f t="shared" si="106"/>
        <v/>
      </c>
      <c r="L1044" s="3">
        <f>SUM(L1039:L1043)</f>
        <v>0</v>
      </c>
      <c r="M1044" s="2">
        <f>SUM(M1039:M1043)</f>
        <v>0</v>
      </c>
    </row>
    <row r="1045" spans="1:13" ht="6" customHeight="1" thickBot="1" x14ac:dyDescent="0.45">
      <c r="A1045" s="41"/>
      <c r="B1045" s="35"/>
      <c r="C1045" s="41"/>
      <c r="D1045" s="58"/>
      <c r="E1045" s="41"/>
      <c r="G1045" s="75"/>
      <c r="H1045" s="75"/>
      <c r="I1045" s="82"/>
      <c r="J1045" s="83"/>
      <c r="K1045" s="41"/>
      <c r="L1045" s="86"/>
      <c r="M1045" s="93"/>
    </row>
    <row r="1046" spans="1:13" x14ac:dyDescent="0.4">
      <c r="A1046" s="351" t="s">
        <v>940</v>
      </c>
      <c r="B1046" s="352"/>
      <c r="C1046" s="352"/>
      <c r="D1046" s="352"/>
      <c r="E1046" s="352"/>
      <c r="F1046" s="352"/>
      <c r="G1046" s="352"/>
      <c r="H1046" s="352"/>
      <c r="I1046" s="352"/>
      <c r="J1046" s="353"/>
      <c r="K1046" s="147"/>
      <c r="L1046" s="26" t="s">
        <v>70</v>
      </c>
      <c r="M1046" s="27" t="s">
        <v>78</v>
      </c>
    </row>
    <row r="1047" spans="1:13" x14ac:dyDescent="0.4">
      <c r="A1047" s="145">
        <f>G1039</f>
        <v>238</v>
      </c>
      <c r="B1047" s="345"/>
      <c r="C1047" s="345"/>
      <c r="D1047" s="345"/>
      <c r="E1047" s="345"/>
      <c r="F1047" s="345"/>
      <c r="G1047" s="345"/>
      <c r="H1047" s="345"/>
      <c r="I1047" s="345"/>
      <c r="J1047" s="346"/>
      <c r="K1047" s="41"/>
      <c r="L1047" s="29"/>
      <c r="M1047" s="30"/>
    </row>
    <row r="1048" spans="1:13" x14ac:dyDescent="0.4">
      <c r="A1048" s="145">
        <f>G1040</f>
        <v>239</v>
      </c>
      <c r="B1048" s="345"/>
      <c r="C1048" s="345"/>
      <c r="D1048" s="345"/>
      <c r="E1048" s="345"/>
      <c r="F1048" s="345"/>
      <c r="G1048" s="345"/>
      <c r="H1048" s="345"/>
      <c r="I1048" s="345"/>
      <c r="J1048" s="346"/>
      <c r="K1048" s="41"/>
      <c r="L1048" s="29"/>
      <c r="M1048" s="30"/>
    </row>
    <row r="1049" spans="1:13" x14ac:dyDescent="0.4">
      <c r="A1049" s="145">
        <f>G1041</f>
        <v>240</v>
      </c>
      <c r="B1049" s="345"/>
      <c r="C1049" s="345"/>
      <c r="D1049" s="345"/>
      <c r="E1049" s="345"/>
      <c r="F1049" s="345"/>
      <c r="G1049" s="345"/>
      <c r="H1049" s="345"/>
      <c r="I1049" s="345"/>
      <c r="J1049" s="346"/>
      <c r="K1049" s="41"/>
      <c r="L1049" s="29"/>
      <c r="M1049" s="30"/>
    </row>
    <row r="1050" spans="1:13" x14ac:dyDescent="0.4">
      <c r="A1050" s="145">
        <f>G1042</f>
        <v>241</v>
      </c>
      <c r="B1050" s="345"/>
      <c r="C1050" s="345"/>
      <c r="D1050" s="345"/>
      <c r="E1050" s="345"/>
      <c r="F1050" s="345"/>
      <c r="G1050" s="345"/>
      <c r="H1050" s="345"/>
      <c r="I1050" s="345"/>
      <c r="J1050" s="346"/>
      <c r="K1050" s="41"/>
      <c r="L1050" s="29"/>
      <c r="M1050" s="30"/>
    </row>
    <row r="1051" spans="1:13" ht="13.2" thickBot="1" x14ac:dyDescent="0.45">
      <c r="A1051" s="146">
        <f>G1043</f>
        <v>242</v>
      </c>
      <c r="B1051" s="354"/>
      <c r="C1051" s="354"/>
      <c r="D1051" s="354"/>
      <c r="E1051" s="354"/>
      <c r="F1051" s="354"/>
      <c r="G1051" s="354"/>
      <c r="H1051" s="354"/>
      <c r="I1051" s="354"/>
      <c r="J1051" s="355"/>
      <c r="K1051" s="41"/>
      <c r="L1051" s="31"/>
      <c r="M1051" s="32"/>
    </row>
    <row r="1052" spans="1:13" ht="6" customHeight="1" thickBot="1" x14ac:dyDescent="0.45">
      <c r="K1052" s="41"/>
    </row>
    <row r="1053" spans="1:13" ht="25.2" customHeight="1" x14ac:dyDescent="0.4">
      <c r="A1053" s="357">
        <v>8.3000000000000007</v>
      </c>
      <c r="B1053" s="360" t="s">
        <v>771</v>
      </c>
      <c r="C1053" s="383" t="s">
        <v>41</v>
      </c>
      <c r="D1053" s="363" t="s">
        <v>576</v>
      </c>
      <c r="E1053" s="364">
        <f>I1064</f>
        <v>26</v>
      </c>
      <c r="F1053" s="396"/>
      <c r="G1053" s="144">
        <v>243</v>
      </c>
      <c r="H1053" s="4" t="s">
        <v>728</v>
      </c>
      <c r="I1053" s="66">
        <v>2</v>
      </c>
      <c r="J1053" s="67">
        <f>I1053*8%/91</f>
        <v>1.7582417582417582E-3</v>
      </c>
      <c r="K1053" s="147" t="str">
        <f t="shared" si="106"/>
        <v/>
      </c>
      <c r="L1053" s="85"/>
      <c r="M1053" s="67">
        <f>L1053*8%/91</f>
        <v>0</v>
      </c>
    </row>
    <row r="1054" spans="1:13" ht="37.799999999999997" x14ac:dyDescent="0.4">
      <c r="A1054" s="358"/>
      <c r="B1054" s="361"/>
      <c r="C1054" s="384"/>
      <c r="D1054" s="347"/>
      <c r="E1054" s="365"/>
      <c r="F1054" s="396"/>
      <c r="G1054" s="145">
        <v>244</v>
      </c>
      <c r="H1054" s="61" t="s">
        <v>456</v>
      </c>
      <c r="I1054" s="62">
        <v>2</v>
      </c>
      <c r="J1054" s="1">
        <f>I1054*8%/91</f>
        <v>1.7582417582417582E-3</v>
      </c>
      <c r="K1054" s="147" t="str">
        <f t="shared" ref="K1054:K1117" si="116">IF(AND(L1054&gt;=0,L1054&lt;=I1054),"",IF(AND(L1054&gt;I1054),"*"))</f>
        <v/>
      </c>
      <c r="L1054" s="33"/>
      <c r="M1054" s="1">
        <f>L1054*8%/91</f>
        <v>0</v>
      </c>
    </row>
    <row r="1055" spans="1:13" ht="25.2" x14ac:dyDescent="0.4">
      <c r="A1055" s="358"/>
      <c r="B1055" s="361"/>
      <c r="C1055" s="384"/>
      <c r="D1055" s="347"/>
      <c r="E1055" s="365"/>
      <c r="F1055" s="396"/>
      <c r="G1055" s="145">
        <v>245</v>
      </c>
      <c r="H1055" s="61" t="s">
        <v>287</v>
      </c>
      <c r="I1055" s="62">
        <v>3</v>
      </c>
      <c r="J1055" s="1">
        <f t="shared" ref="J1055:J1063" si="117">I1055*8%/91</f>
        <v>2.6373626373626374E-3</v>
      </c>
      <c r="K1055" s="147" t="str">
        <f t="shared" si="116"/>
        <v/>
      </c>
      <c r="L1055" s="33"/>
      <c r="M1055" s="1">
        <f t="shared" ref="M1055:M1063" si="118">L1055*8%/91</f>
        <v>0</v>
      </c>
    </row>
    <row r="1056" spans="1:13" ht="37.799999999999997" x14ac:dyDescent="0.4">
      <c r="A1056" s="358"/>
      <c r="B1056" s="361"/>
      <c r="C1056" s="148" t="s">
        <v>42</v>
      </c>
      <c r="D1056" s="141" t="s">
        <v>574</v>
      </c>
      <c r="E1056" s="365"/>
      <c r="F1056" s="150"/>
      <c r="G1056" s="145">
        <v>246</v>
      </c>
      <c r="H1056" s="61" t="s">
        <v>288</v>
      </c>
      <c r="I1056" s="62">
        <v>4</v>
      </c>
      <c r="J1056" s="1">
        <f t="shared" si="117"/>
        <v>3.5164835164835165E-3</v>
      </c>
      <c r="K1056" s="147" t="str">
        <f t="shared" si="116"/>
        <v/>
      </c>
      <c r="L1056" s="33"/>
      <c r="M1056" s="1">
        <f t="shared" si="118"/>
        <v>0</v>
      </c>
    </row>
    <row r="1057" spans="1:13" ht="15.6" customHeight="1" x14ac:dyDescent="0.4">
      <c r="A1057" s="358"/>
      <c r="B1057" s="361"/>
      <c r="C1057" s="384" t="s">
        <v>129</v>
      </c>
      <c r="D1057" s="347" t="s">
        <v>457</v>
      </c>
      <c r="E1057" s="365"/>
      <c r="F1057" s="396"/>
      <c r="G1057" s="145">
        <v>247</v>
      </c>
      <c r="H1057" s="61" t="s">
        <v>458</v>
      </c>
      <c r="I1057" s="62">
        <v>4</v>
      </c>
      <c r="J1057" s="1">
        <f t="shared" si="117"/>
        <v>3.5164835164835165E-3</v>
      </c>
      <c r="K1057" s="147" t="str">
        <f t="shared" si="116"/>
        <v/>
      </c>
      <c r="L1057" s="33"/>
      <c r="M1057" s="1">
        <f t="shared" si="118"/>
        <v>0</v>
      </c>
    </row>
    <row r="1058" spans="1:13" ht="37.799999999999997" x14ac:dyDescent="0.4">
      <c r="A1058" s="358"/>
      <c r="B1058" s="361"/>
      <c r="C1058" s="384"/>
      <c r="D1058" s="347"/>
      <c r="E1058" s="365"/>
      <c r="F1058" s="396"/>
      <c r="G1058" s="145">
        <v>248</v>
      </c>
      <c r="H1058" s="61" t="s">
        <v>577</v>
      </c>
      <c r="I1058" s="62">
        <v>2</v>
      </c>
      <c r="J1058" s="1">
        <f t="shared" si="117"/>
        <v>1.7582417582417582E-3</v>
      </c>
      <c r="K1058" s="147" t="str">
        <f t="shared" si="116"/>
        <v/>
      </c>
      <c r="L1058" s="33"/>
      <c r="M1058" s="1">
        <f t="shared" si="118"/>
        <v>0</v>
      </c>
    </row>
    <row r="1059" spans="1:13" ht="37.799999999999997" x14ac:dyDescent="0.4">
      <c r="A1059" s="358"/>
      <c r="B1059" s="361"/>
      <c r="C1059" s="384"/>
      <c r="D1059" s="347"/>
      <c r="E1059" s="365"/>
      <c r="F1059" s="396"/>
      <c r="G1059" s="145">
        <v>249</v>
      </c>
      <c r="H1059" s="61" t="s">
        <v>984</v>
      </c>
      <c r="I1059" s="62">
        <v>1</v>
      </c>
      <c r="J1059" s="1">
        <f t="shared" si="117"/>
        <v>8.7912087912087912E-4</v>
      </c>
      <c r="K1059" s="147" t="str">
        <f t="shared" si="116"/>
        <v/>
      </c>
      <c r="L1059" s="33"/>
      <c r="M1059" s="1">
        <f t="shared" si="118"/>
        <v>0</v>
      </c>
    </row>
    <row r="1060" spans="1:13" ht="15.6" customHeight="1" x14ac:dyDescent="0.4">
      <c r="A1060" s="358"/>
      <c r="B1060" s="361"/>
      <c r="C1060" s="384"/>
      <c r="D1060" s="347"/>
      <c r="E1060" s="365"/>
      <c r="F1060" s="396"/>
      <c r="G1060" s="145">
        <v>250</v>
      </c>
      <c r="H1060" s="61" t="s">
        <v>289</v>
      </c>
      <c r="I1060" s="62">
        <v>2</v>
      </c>
      <c r="J1060" s="1">
        <f t="shared" si="117"/>
        <v>1.7582417582417582E-3</v>
      </c>
      <c r="K1060" s="147" t="str">
        <f t="shared" si="116"/>
        <v/>
      </c>
      <c r="L1060" s="33"/>
      <c r="M1060" s="1">
        <f t="shared" si="118"/>
        <v>0</v>
      </c>
    </row>
    <row r="1061" spans="1:13" ht="15.6" customHeight="1" x14ac:dyDescent="0.4">
      <c r="A1061" s="358"/>
      <c r="B1061" s="361"/>
      <c r="C1061" s="384" t="s">
        <v>130</v>
      </c>
      <c r="D1061" s="347" t="s">
        <v>459</v>
      </c>
      <c r="E1061" s="365"/>
      <c r="F1061" s="396"/>
      <c r="G1061" s="145">
        <v>251</v>
      </c>
      <c r="H1061" s="61" t="s">
        <v>131</v>
      </c>
      <c r="I1061" s="62">
        <v>3</v>
      </c>
      <c r="J1061" s="1">
        <f t="shared" si="117"/>
        <v>2.6373626373626374E-3</v>
      </c>
      <c r="K1061" s="147" t="str">
        <f t="shared" si="116"/>
        <v/>
      </c>
      <c r="L1061" s="33"/>
      <c r="M1061" s="1">
        <f t="shared" si="118"/>
        <v>0</v>
      </c>
    </row>
    <row r="1062" spans="1:13" ht="15.6" customHeight="1" x14ac:dyDescent="0.4">
      <c r="A1062" s="358"/>
      <c r="B1062" s="361"/>
      <c r="C1062" s="384"/>
      <c r="D1062" s="347"/>
      <c r="E1062" s="365"/>
      <c r="F1062" s="396"/>
      <c r="G1062" s="145">
        <v>252</v>
      </c>
      <c r="H1062" s="61" t="s">
        <v>290</v>
      </c>
      <c r="I1062" s="62">
        <v>2</v>
      </c>
      <c r="J1062" s="1">
        <f t="shared" si="117"/>
        <v>1.7582417582417582E-3</v>
      </c>
      <c r="K1062" s="147" t="str">
        <f t="shared" si="116"/>
        <v/>
      </c>
      <c r="L1062" s="33"/>
      <c r="M1062" s="1">
        <f t="shared" si="118"/>
        <v>0</v>
      </c>
    </row>
    <row r="1063" spans="1:13" ht="88.95" customHeight="1" x14ac:dyDescent="0.4">
      <c r="A1063" s="358"/>
      <c r="B1063" s="361"/>
      <c r="C1063" s="384" t="s">
        <v>167</v>
      </c>
      <c r="D1063" s="347" t="s">
        <v>907</v>
      </c>
      <c r="E1063" s="365"/>
      <c r="F1063" s="150"/>
      <c r="G1063" s="145">
        <v>253</v>
      </c>
      <c r="H1063" s="61" t="s">
        <v>729</v>
      </c>
      <c r="I1063" s="62">
        <v>1</v>
      </c>
      <c r="J1063" s="1">
        <f t="shared" si="117"/>
        <v>8.7912087912087912E-4</v>
      </c>
      <c r="K1063" s="147" t="str">
        <f t="shared" si="116"/>
        <v/>
      </c>
      <c r="L1063" s="33"/>
      <c r="M1063" s="1">
        <f t="shared" si="118"/>
        <v>0</v>
      </c>
    </row>
    <row r="1064" spans="1:13" ht="16.2" customHeight="1" thickBot="1" x14ac:dyDescent="0.45">
      <c r="A1064" s="359"/>
      <c r="B1064" s="362"/>
      <c r="C1064" s="385"/>
      <c r="D1064" s="348"/>
      <c r="E1064" s="366"/>
      <c r="F1064" s="6"/>
      <c r="G1064" s="349" t="s">
        <v>4</v>
      </c>
      <c r="H1064" s="350"/>
      <c r="I1064" s="63">
        <f>SUM(I1053:I1063)</f>
        <v>26</v>
      </c>
      <c r="J1064" s="42">
        <f>SUM(J1053:J1063)</f>
        <v>2.2857142857142861E-2</v>
      </c>
      <c r="K1064" s="147" t="str">
        <f t="shared" si="116"/>
        <v/>
      </c>
      <c r="L1064" s="3">
        <f>SUM(L1053:L1063)</f>
        <v>0</v>
      </c>
      <c r="M1064" s="42">
        <f>SUM(M1053:M1063)</f>
        <v>0</v>
      </c>
    </row>
    <row r="1065" spans="1:13" ht="6" customHeight="1" thickBot="1" x14ac:dyDescent="0.45">
      <c r="A1065" s="41"/>
      <c r="B1065" s="35"/>
      <c r="C1065" s="41"/>
      <c r="D1065" s="58"/>
      <c r="E1065" s="41"/>
      <c r="G1065" s="75"/>
      <c r="H1065" s="75"/>
      <c r="I1065" s="82"/>
      <c r="J1065" s="89"/>
      <c r="K1065" s="41"/>
      <c r="L1065" s="82"/>
      <c r="M1065" s="89"/>
    </row>
    <row r="1066" spans="1:13" x14ac:dyDescent="0.4">
      <c r="A1066" s="351" t="s">
        <v>940</v>
      </c>
      <c r="B1066" s="352"/>
      <c r="C1066" s="352"/>
      <c r="D1066" s="352"/>
      <c r="E1066" s="352"/>
      <c r="F1066" s="352"/>
      <c r="G1066" s="352"/>
      <c r="H1066" s="352"/>
      <c r="I1066" s="352"/>
      <c r="J1066" s="353"/>
      <c r="K1066" s="147"/>
      <c r="L1066" s="26" t="s">
        <v>70</v>
      </c>
      <c r="M1066" s="27" t="s">
        <v>78</v>
      </c>
    </row>
    <row r="1067" spans="1:13" x14ac:dyDescent="0.4">
      <c r="A1067" s="145">
        <f t="shared" ref="A1067:A1077" si="119">G1053</f>
        <v>243</v>
      </c>
      <c r="B1067" s="345"/>
      <c r="C1067" s="345"/>
      <c r="D1067" s="345"/>
      <c r="E1067" s="345"/>
      <c r="F1067" s="345"/>
      <c r="G1067" s="345"/>
      <c r="H1067" s="345"/>
      <c r="I1067" s="345"/>
      <c r="J1067" s="346"/>
      <c r="K1067" s="41"/>
      <c r="L1067" s="29"/>
      <c r="M1067" s="30"/>
    </row>
    <row r="1068" spans="1:13" x14ac:dyDescent="0.4">
      <c r="A1068" s="145">
        <f t="shared" si="119"/>
        <v>244</v>
      </c>
      <c r="B1068" s="345"/>
      <c r="C1068" s="345"/>
      <c r="D1068" s="345"/>
      <c r="E1068" s="345"/>
      <c r="F1068" s="345"/>
      <c r="G1068" s="345"/>
      <c r="H1068" s="345"/>
      <c r="I1068" s="345"/>
      <c r="J1068" s="346"/>
      <c r="K1068" s="41"/>
      <c r="L1068" s="29"/>
      <c r="M1068" s="30"/>
    </row>
    <row r="1069" spans="1:13" x14ac:dyDescent="0.4">
      <c r="A1069" s="145">
        <f t="shared" si="119"/>
        <v>245</v>
      </c>
      <c r="B1069" s="345"/>
      <c r="C1069" s="345"/>
      <c r="D1069" s="345"/>
      <c r="E1069" s="345"/>
      <c r="F1069" s="345"/>
      <c r="G1069" s="345"/>
      <c r="H1069" s="345"/>
      <c r="I1069" s="345"/>
      <c r="J1069" s="346"/>
      <c r="K1069" s="41"/>
      <c r="L1069" s="29"/>
      <c r="M1069" s="30"/>
    </row>
    <row r="1070" spans="1:13" x14ac:dyDescent="0.4">
      <c r="A1070" s="145">
        <f t="shared" si="119"/>
        <v>246</v>
      </c>
      <c r="B1070" s="345"/>
      <c r="C1070" s="345"/>
      <c r="D1070" s="345"/>
      <c r="E1070" s="345"/>
      <c r="F1070" s="345"/>
      <c r="G1070" s="345"/>
      <c r="H1070" s="345"/>
      <c r="I1070" s="345"/>
      <c r="J1070" s="346"/>
      <c r="K1070" s="41"/>
      <c r="L1070" s="29"/>
      <c r="M1070" s="30"/>
    </row>
    <row r="1071" spans="1:13" x14ac:dyDescent="0.4">
      <c r="A1071" s="145">
        <f t="shared" si="119"/>
        <v>247</v>
      </c>
      <c r="B1071" s="345"/>
      <c r="C1071" s="345"/>
      <c r="D1071" s="345"/>
      <c r="E1071" s="345"/>
      <c r="F1071" s="345"/>
      <c r="G1071" s="345"/>
      <c r="H1071" s="345"/>
      <c r="I1071" s="345"/>
      <c r="J1071" s="346"/>
      <c r="K1071" s="41"/>
      <c r="L1071" s="29"/>
      <c r="M1071" s="30"/>
    </row>
    <row r="1072" spans="1:13" x14ac:dyDescent="0.4">
      <c r="A1072" s="145">
        <f t="shared" si="119"/>
        <v>248</v>
      </c>
      <c r="B1072" s="345"/>
      <c r="C1072" s="345"/>
      <c r="D1072" s="345"/>
      <c r="E1072" s="345"/>
      <c r="F1072" s="345"/>
      <c r="G1072" s="345"/>
      <c r="H1072" s="345"/>
      <c r="I1072" s="345"/>
      <c r="J1072" s="346"/>
      <c r="K1072" s="41"/>
      <c r="L1072" s="29"/>
      <c r="M1072" s="30"/>
    </row>
    <row r="1073" spans="1:13" x14ac:dyDescent="0.4">
      <c r="A1073" s="145">
        <f t="shared" si="119"/>
        <v>249</v>
      </c>
      <c r="B1073" s="345"/>
      <c r="C1073" s="345"/>
      <c r="D1073" s="345"/>
      <c r="E1073" s="345"/>
      <c r="F1073" s="345"/>
      <c r="G1073" s="345"/>
      <c r="H1073" s="345"/>
      <c r="I1073" s="345"/>
      <c r="J1073" s="346"/>
      <c r="K1073" s="41"/>
      <c r="L1073" s="29"/>
      <c r="M1073" s="30"/>
    </row>
    <row r="1074" spans="1:13" x14ac:dyDescent="0.4">
      <c r="A1074" s="145">
        <f t="shared" si="119"/>
        <v>250</v>
      </c>
      <c r="B1074" s="345"/>
      <c r="C1074" s="345"/>
      <c r="D1074" s="345"/>
      <c r="E1074" s="345"/>
      <c r="F1074" s="345"/>
      <c r="G1074" s="345"/>
      <c r="H1074" s="345"/>
      <c r="I1074" s="345"/>
      <c r="J1074" s="346"/>
      <c r="K1074" s="41"/>
      <c r="L1074" s="29"/>
      <c r="M1074" s="30"/>
    </row>
    <row r="1075" spans="1:13" x14ac:dyDescent="0.4">
      <c r="A1075" s="145">
        <f t="shared" si="119"/>
        <v>251</v>
      </c>
      <c r="B1075" s="345"/>
      <c r="C1075" s="345"/>
      <c r="D1075" s="345"/>
      <c r="E1075" s="345"/>
      <c r="F1075" s="345"/>
      <c r="G1075" s="345"/>
      <c r="H1075" s="345"/>
      <c r="I1075" s="345"/>
      <c r="J1075" s="346"/>
      <c r="K1075" s="41"/>
      <c r="L1075" s="29"/>
      <c r="M1075" s="30"/>
    </row>
    <row r="1076" spans="1:13" x14ac:dyDescent="0.4">
      <c r="A1076" s="145">
        <f t="shared" si="119"/>
        <v>252</v>
      </c>
      <c r="B1076" s="345"/>
      <c r="C1076" s="345"/>
      <c r="D1076" s="345"/>
      <c r="E1076" s="345"/>
      <c r="F1076" s="345"/>
      <c r="G1076" s="345"/>
      <c r="H1076" s="345"/>
      <c r="I1076" s="345"/>
      <c r="J1076" s="346"/>
      <c r="K1076" s="41"/>
      <c r="L1076" s="29"/>
      <c r="M1076" s="30"/>
    </row>
    <row r="1077" spans="1:13" ht="13.2" thickBot="1" x14ac:dyDescent="0.45">
      <c r="A1077" s="146">
        <f t="shared" si="119"/>
        <v>253</v>
      </c>
      <c r="B1077" s="354"/>
      <c r="C1077" s="354"/>
      <c r="D1077" s="354"/>
      <c r="E1077" s="354"/>
      <c r="F1077" s="354"/>
      <c r="G1077" s="354"/>
      <c r="H1077" s="354"/>
      <c r="I1077" s="354"/>
      <c r="J1077" s="355"/>
      <c r="K1077" s="41"/>
      <c r="L1077" s="31"/>
      <c r="M1077" s="32"/>
    </row>
    <row r="1078" spans="1:13" ht="6" customHeight="1" thickBot="1" x14ac:dyDescent="0.45">
      <c r="K1078" s="41"/>
    </row>
    <row r="1079" spans="1:13" ht="27.6" customHeight="1" x14ac:dyDescent="0.4">
      <c r="A1079" s="357">
        <v>8.4</v>
      </c>
      <c r="B1079" s="360" t="s">
        <v>1065</v>
      </c>
      <c r="C1079" s="149" t="s">
        <v>43</v>
      </c>
      <c r="D1079" s="151" t="s">
        <v>460</v>
      </c>
      <c r="E1079" s="364">
        <f>I1093</f>
        <v>30</v>
      </c>
      <c r="F1079" s="49"/>
      <c r="G1079" s="144">
        <v>254</v>
      </c>
      <c r="H1079" s="4" t="s">
        <v>796</v>
      </c>
      <c r="I1079" s="66">
        <v>2</v>
      </c>
      <c r="J1079" s="67">
        <f>I1079*8%/91</f>
        <v>1.7582417582417582E-3</v>
      </c>
      <c r="K1079" s="147" t="str">
        <f t="shared" si="116"/>
        <v/>
      </c>
      <c r="L1079" s="85"/>
      <c r="M1079" s="67">
        <f>L1079*8%/91</f>
        <v>0</v>
      </c>
    </row>
    <row r="1080" spans="1:13" ht="25.2" x14ac:dyDescent="0.4">
      <c r="A1080" s="358"/>
      <c r="B1080" s="361"/>
      <c r="C1080" s="384" t="s">
        <v>132</v>
      </c>
      <c r="D1080" s="347" t="s">
        <v>578</v>
      </c>
      <c r="E1080" s="365"/>
      <c r="F1080" s="410"/>
      <c r="G1080" s="145">
        <v>255</v>
      </c>
      <c r="H1080" s="61" t="s">
        <v>506</v>
      </c>
      <c r="I1080" s="62">
        <v>2</v>
      </c>
      <c r="J1080" s="1">
        <f>I1080*8%/91</f>
        <v>1.7582417582417582E-3</v>
      </c>
      <c r="K1080" s="147" t="str">
        <f t="shared" si="116"/>
        <v/>
      </c>
      <c r="L1080" s="33"/>
      <c r="M1080" s="1">
        <f>L1080*8%/91</f>
        <v>0</v>
      </c>
    </row>
    <row r="1081" spans="1:13" ht="37.799999999999997" x14ac:dyDescent="0.4">
      <c r="A1081" s="358"/>
      <c r="B1081" s="361"/>
      <c r="C1081" s="384"/>
      <c r="D1081" s="347"/>
      <c r="E1081" s="365"/>
      <c r="F1081" s="410"/>
      <c r="G1081" s="145">
        <v>256</v>
      </c>
      <c r="H1081" s="61" t="s">
        <v>752</v>
      </c>
      <c r="I1081" s="62">
        <v>4</v>
      </c>
      <c r="J1081" s="1">
        <f t="shared" ref="J1081:J1092" si="120">I1081*8%/91</f>
        <v>3.5164835164835165E-3</v>
      </c>
      <c r="K1081" s="147" t="str">
        <f t="shared" si="116"/>
        <v/>
      </c>
      <c r="L1081" s="33"/>
      <c r="M1081" s="1">
        <f t="shared" ref="M1081:M1092" si="121">L1081*8%/91</f>
        <v>0</v>
      </c>
    </row>
    <row r="1082" spans="1:13" ht="15.6" customHeight="1" x14ac:dyDescent="0.4">
      <c r="A1082" s="358"/>
      <c r="B1082" s="361"/>
      <c r="C1082" s="384" t="s">
        <v>168</v>
      </c>
      <c r="D1082" s="347" t="s">
        <v>579</v>
      </c>
      <c r="E1082" s="365"/>
      <c r="F1082" s="396"/>
      <c r="G1082" s="145">
        <v>257</v>
      </c>
      <c r="H1082" s="61" t="s">
        <v>185</v>
      </c>
      <c r="I1082" s="62">
        <v>2</v>
      </c>
      <c r="J1082" s="1">
        <f t="shared" si="120"/>
        <v>1.7582417582417582E-3</v>
      </c>
      <c r="K1082" s="147" t="str">
        <f t="shared" si="116"/>
        <v/>
      </c>
      <c r="L1082" s="33"/>
      <c r="M1082" s="1">
        <f t="shared" si="121"/>
        <v>0</v>
      </c>
    </row>
    <row r="1083" spans="1:13" ht="15.6" customHeight="1" x14ac:dyDescent="0.4">
      <c r="A1083" s="358"/>
      <c r="B1083" s="361"/>
      <c r="C1083" s="384"/>
      <c r="D1083" s="347"/>
      <c r="E1083" s="365"/>
      <c r="F1083" s="396"/>
      <c r="G1083" s="145">
        <v>258</v>
      </c>
      <c r="H1083" s="61" t="s">
        <v>358</v>
      </c>
      <c r="I1083" s="62">
        <v>2</v>
      </c>
      <c r="J1083" s="1">
        <f t="shared" si="120"/>
        <v>1.7582417582417582E-3</v>
      </c>
      <c r="K1083" s="147" t="str">
        <f t="shared" si="116"/>
        <v/>
      </c>
      <c r="L1083" s="33"/>
      <c r="M1083" s="1">
        <f t="shared" si="121"/>
        <v>0</v>
      </c>
    </row>
    <row r="1084" spans="1:13" ht="15.6" customHeight="1" x14ac:dyDescent="0.4">
      <c r="A1084" s="358"/>
      <c r="B1084" s="361"/>
      <c r="C1084" s="384"/>
      <c r="D1084" s="347"/>
      <c r="E1084" s="365"/>
      <c r="F1084" s="396"/>
      <c r="G1084" s="145">
        <v>259</v>
      </c>
      <c r="H1084" s="61" t="s">
        <v>730</v>
      </c>
      <c r="I1084" s="62">
        <v>2</v>
      </c>
      <c r="J1084" s="1">
        <f t="shared" si="120"/>
        <v>1.7582417582417582E-3</v>
      </c>
      <c r="K1084" s="147" t="str">
        <f t="shared" si="116"/>
        <v/>
      </c>
      <c r="L1084" s="33"/>
      <c r="M1084" s="1">
        <f t="shared" si="121"/>
        <v>0</v>
      </c>
    </row>
    <row r="1085" spans="1:13" ht="25.2" x14ac:dyDescent="0.4">
      <c r="A1085" s="358"/>
      <c r="B1085" s="361"/>
      <c r="C1085" s="384"/>
      <c r="D1085" s="347"/>
      <c r="E1085" s="365"/>
      <c r="F1085" s="396"/>
      <c r="G1085" s="145">
        <v>260</v>
      </c>
      <c r="H1085" s="61" t="s">
        <v>731</v>
      </c>
      <c r="I1085" s="62">
        <v>2</v>
      </c>
      <c r="J1085" s="1">
        <f t="shared" si="120"/>
        <v>1.7582417582417582E-3</v>
      </c>
      <c r="K1085" s="147" t="str">
        <f t="shared" si="116"/>
        <v/>
      </c>
      <c r="L1085" s="33"/>
      <c r="M1085" s="1">
        <f t="shared" si="121"/>
        <v>0</v>
      </c>
    </row>
    <row r="1086" spans="1:13" ht="15.6" customHeight="1" x14ac:dyDescent="0.4">
      <c r="A1086" s="358"/>
      <c r="B1086" s="361"/>
      <c r="C1086" s="384"/>
      <c r="D1086" s="347"/>
      <c r="E1086" s="365"/>
      <c r="F1086" s="396"/>
      <c r="G1086" s="145">
        <v>261</v>
      </c>
      <c r="H1086" s="61" t="s">
        <v>797</v>
      </c>
      <c r="I1086" s="62">
        <v>3</v>
      </c>
      <c r="J1086" s="1">
        <f t="shared" si="120"/>
        <v>2.6373626373626374E-3</v>
      </c>
      <c r="K1086" s="147" t="str">
        <f t="shared" si="116"/>
        <v/>
      </c>
      <c r="L1086" s="33"/>
      <c r="M1086" s="1">
        <f t="shared" si="121"/>
        <v>0</v>
      </c>
    </row>
    <row r="1087" spans="1:13" ht="25.2" x14ac:dyDescent="0.4">
      <c r="A1087" s="358"/>
      <c r="B1087" s="361"/>
      <c r="C1087" s="148" t="s">
        <v>169</v>
      </c>
      <c r="D1087" s="141" t="s">
        <v>887</v>
      </c>
      <c r="E1087" s="365"/>
      <c r="F1087" s="150"/>
      <c r="G1087" s="145">
        <v>262</v>
      </c>
      <c r="H1087" s="61" t="s">
        <v>298</v>
      </c>
      <c r="I1087" s="62">
        <v>1</v>
      </c>
      <c r="J1087" s="1">
        <f t="shared" si="120"/>
        <v>8.7912087912087912E-4</v>
      </c>
      <c r="K1087" s="147" t="str">
        <f t="shared" si="116"/>
        <v/>
      </c>
      <c r="L1087" s="33"/>
      <c r="M1087" s="1">
        <f t="shared" si="121"/>
        <v>0</v>
      </c>
    </row>
    <row r="1088" spans="1:13" ht="37.950000000000003" customHeight="1" x14ac:dyDescent="0.4">
      <c r="A1088" s="358"/>
      <c r="B1088" s="361"/>
      <c r="C1088" s="384" t="s">
        <v>256</v>
      </c>
      <c r="D1088" s="347" t="s">
        <v>1054</v>
      </c>
      <c r="E1088" s="365"/>
      <c r="F1088" s="396"/>
      <c r="G1088" s="145">
        <v>263</v>
      </c>
      <c r="H1088" s="61" t="s">
        <v>291</v>
      </c>
      <c r="I1088" s="62">
        <v>2</v>
      </c>
      <c r="J1088" s="1">
        <f t="shared" si="120"/>
        <v>1.7582417582417582E-3</v>
      </c>
      <c r="K1088" s="147" t="str">
        <f t="shared" si="116"/>
        <v/>
      </c>
      <c r="L1088" s="33"/>
      <c r="M1088" s="1">
        <f t="shared" si="121"/>
        <v>0</v>
      </c>
    </row>
    <row r="1089" spans="1:13" ht="24" customHeight="1" x14ac:dyDescent="0.4">
      <c r="A1089" s="358"/>
      <c r="B1089" s="361"/>
      <c r="C1089" s="384"/>
      <c r="D1089" s="347"/>
      <c r="E1089" s="365"/>
      <c r="F1089" s="396"/>
      <c r="G1089" s="145">
        <v>264</v>
      </c>
      <c r="H1089" s="61" t="s">
        <v>292</v>
      </c>
      <c r="I1089" s="62">
        <v>2</v>
      </c>
      <c r="J1089" s="1">
        <f t="shared" si="120"/>
        <v>1.7582417582417582E-3</v>
      </c>
      <c r="K1089" s="147" t="str">
        <f t="shared" si="116"/>
        <v/>
      </c>
      <c r="L1089" s="33"/>
      <c r="M1089" s="1">
        <f t="shared" si="121"/>
        <v>0</v>
      </c>
    </row>
    <row r="1090" spans="1:13" ht="37.799999999999997" x14ac:dyDescent="0.4">
      <c r="A1090" s="358"/>
      <c r="B1090" s="361"/>
      <c r="C1090" s="384" t="s">
        <v>257</v>
      </c>
      <c r="D1090" s="347" t="s">
        <v>999</v>
      </c>
      <c r="E1090" s="365"/>
      <c r="F1090" s="396"/>
      <c r="G1090" s="145">
        <v>265</v>
      </c>
      <c r="H1090" s="61" t="s">
        <v>1000</v>
      </c>
      <c r="I1090" s="62">
        <v>3</v>
      </c>
      <c r="J1090" s="1">
        <f t="shared" si="120"/>
        <v>2.6373626373626374E-3</v>
      </c>
      <c r="K1090" s="147" t="str">
        <f t="shared" si="116"/>
        <v/>
      </c>
      <c r="L1090" s="33"/>
      <c r="M1090" s="1">
        <f t="shared" si="121"/>
        <v>0</v>
      </c>
    </row>
    <row r="1091" spans="1:13" ht="25.2" x14ac:dyDescent="0.4">
      <c r="A1091" s="358"/>
      <c r="B1091" s="361"/>
      <c r="C1091" s="384"/>
      <c r="D1091" s="347"/>
      <c r="E1091" s="365"/>
      <c r="F1091" s="396"/>
      <c r="G1091" s="145">
        <v>266</v>
      </c>
      <c r="H1091" s="61" t="s">
        <v>324</v>
      </c>
      <c r="I1091" s="62">
        <v>2</v>
      </c>
      <c r="J1091" s="1">
        <f t="shared" si="120"/>
        <v>1.7582417582417582E-3</v>
      </c>
      <c r="K1091" s="147" t="str">
        <f t="shared" si="116"/>
        <v/>
      </c>
      <c r="L1091" s="33"/>
      <c r="M1091" s="1">
        <f t="shared" si="121"/>
        <v>0</v>
      </c>
    </row>
    <row r="1092" spans="1:13" ht="15.6" customHeight="1" x14ac:dyDescent="0.4">
      <c r="A1092" s="358"/>
      <c r="B1092" s="361"/>
      <c r="C1092" s="384"/>
      <c r="D1092" s="347"/>
      <c r="E1092" s="365"/>
      <c r="F1092" s="396"/>
      <c r="G1092" s="145">
        <v>267</v>
      </c>
      <c r="H1092" s="61" t="s">
        <v>293</v>
      </c>
      <c r="I1092" s="62">
        <v>1</v>
      </c>
      <c r="J1092" s="1">
        <f t="shared" si="120"/>
        <v>8.7912087912087912E-4</v>
      </c>
      <c r="K1092" s="147" t="str">
        <f t="shared" si="116"/>
        <v/>
      </c>
      <c r="L1092" s="33"/>
      <c r="M1092" s="1">
        <f t="shared" si="121"/>
        <v>0</v>
      </c>
    </row>
    <row r="1093" spans="1:13" ht="16.2" customHeight="1" thickBot="1" x14ac:dyDescent="0.45">
      <c r="A1093" s="359"/>
      <c r="B1093" s="362"/>
      <c r="C1093" s="385"/>
      <c r="D1093" s="348"/>
      <c r="E1093" s="366"/>
      <c r="F1093" s="6"/>
      <c r="G1093" s="349" t="s">
        <v>4</v>
      </c>
      <c r="H1093" s="350"/>
      <c r="I1093" s="63">
        <f>SUM(I1079:I1092)</f>
        <v>30</v>
      </c>
      <c r="J1093" s="42">
        <f>SUM(J1079:J1092)</f>
        <v>2.6373626373626377E-2</v>
      </c>
      <c r="K1093" s="147" t="str">
        <f t="shared" si="116"/>
        <v/>
      </c>
      <c r="L1093" s="3">
        <f>SUM(L1079:L1092)</f>
        <v>0</v>
      </c>
      <c r="M1093" s="42">
        <f>SUM(M1079:M1092)</f>
        <v>0</v>
      </c>
    </row>
    <row r="1094" spans="1:13" ht="6" customHeight="1" thickBot="1" x14ac:dyDescent="0.45">
      <c r="A1094" s="41"/>
      <c r="B1094" s="35"/>
      <c r="C1094" s="41"/>
      <c r="D1094" s="58"/>
      <c r="E1094" s="41"/>
      <c r="G1094" s="75"/>
      <c r="H1094" s="75"/>
      <c r="I1094" s="82"/>
      <c r="J1094" s="89"/>
      <c r="K1094" s="41"/>
      <c r="L1094" s="82"/>
      <c r="M1094" s="89"/>
    </row>
    <row r="1095" spans="1:13" x14ac:dyDescent="0.4">
      <c r="A1095" s="351" t="s">
        <v>940</v>
      </c>
      <c r="B1095" s="352"/>
      <c r="C1095" s="352"/>
      <c r="D1095" s="352"/>
      <c r="E1095" s="352"/>
      <c r="F1095" s="352"/>
      <c r="G1095" s="352"/>
      <c r="H1095" s="352"/>
      <c r="I1095" s="352"/>
      <c r="J1095" s="353"/>
      <c r="K1095" s="147"/>
      <c r="L1095" s="26" t="s">
        <v>70</v>
      </c>
      <c r="M1095" s="27" t="s">
        <v>78</v>
      </c>
    </row>
    <row r="1096" spans="1:13" x14ac:dyDescent="0.4">
      <c r="A1096" s="145">
        <f>G1079</f>
        <v>254</v>
      </c>
      <c r="B1096" s="345"/>
      <c r="C1096" s="345"/>
      <c r="D1096" s="345"/>
      <c r="E1096" s="345"/>
      <c r="F1096" s="345"/>
      <c r="G1096" s="345"/>
      <c r="H1096" s="345"/>
      <c r="I1096" s="345"/>
      <c r="J1096" s="346"/>
      <c r="K1096" s="41"/>
      <c r="L1096" s="29"/>
      <c r="M1096" s="30"/>
    </row>
    <row r="1097" spans="1:13" x14ac:dyDescent="0.4">
      <c r="A1097" s="145">
        <f t="shared" ref="A1097:A1109" si="122">G1080</f>
        <v>255</v>
      </c>
      <c r="B1097" s="345"/>
      <c r="C1097" s="345"/>
      <c r="D1097" s="345"/>
      <c r="E1097" s="345"/>
      <c r="F1097" s="345"/>
      <c r="G1097" s="345"/>
      <c r="H1097" s="345"/>
      <c r="I1097" s="345"/>
      <c r="J1097" s="346"/>
      <c r="K1097" s="41"/>
      <c r="L1097" s="29"/>
      <c r="M1097" s="30"/>
    </row>
    <row r="1098" spans="1:13" x14ac:dyDescent="0.4">
      <c r="A1098" s="145">
        <f t="shared" si="122"/>
        <v>256</v>
      </c>
      <c r="B1098" s="345"/>
      <c r="C1098" s="345"/>
      <c r="D1098" s="345"/>
      <c r="E1098" s="345"/>
      <c r="F1098" s="345"/>
      <c r="G1098" s="345"/>
      <c r="H1098" s="345"/>
      <c r="I1098" s="345"/>
      <c r="J1098" s="346"/>
      <c r="K1098" s="41"/>
      <c r="L1098" s="29"/>
      <c r="M1098" s="30"/>
    </row>
    <row r="1099" spans="1:13" x14ac:dyDescent="0.4">
      <c r="A1099" s="145">
        <f t="shared" si="122"/>
        <v>257</v>
      </c>
      <c r="B1099" s="345"/>
      <c r="C1099" s="345"/>
      <c r="D1099" s="345"/>
      <c r="E1099" s="345"/>
      <c r="F1099" s="345"/>
      <c r="G1099" s="345"/>
      <c r="H1099" s="345"/>
      <c r="I1099" s="345"/>
      <c r="J1099" s="346"/>
      <c r="K1099" s="41"/>
      <c r="L1099" s="29"/>
      <c r="M1099" s="30"/>
    </row>
    <row r="1100" spans="1:13" x14ac:dyDescent="0.4">
      <c r="A1100" s="145">
        <f t="shared" si="122"/>
        <v>258</v>
      </c>
      <c r="B1100" s="345"/>
      <c r="C1100" s="345"/>
      <c r="D1100" s="345"/>
      <c r="E1100" s="345"/>
      <c r="F1100" s="345"/>
      <c r="G1100" s="345"/>
      <c r="H1100" s="345"/>
      <c r="I1100" s="345"/>
      <c r="J1100" s="346"/>
      <c r="K1100" s="41"/>
      <c r="L1100" s="29"/>
      <c r="M1100" s="30"/>
    </row>
    <row r="1101" spans="1:13" x14ac:dyDescent="0.4">
      <c r="A1101" s="145">
        <f t="shared" si="122"/>
        <v>259</v>
      </c>
      <c r="B1101" s="345"/>
      <c r="C1101" s="345"/>
      <c r="D1101" s="345"/>
      <c r="E1101" s="345"/>
      <c r="F1101" s="345"/>
      <c r="G1101" s="345"/>
      <c r="H1101" s="345"/>
      <c r="I1101" s="345"/>
      <c r="J1101" s="346"/>
      <c r="K1101" s="41"/>
      <c r="L1101" s="29"/>
      <c r="M1101" s="30"/>
    </row>
    <row r="1102" spans="1:13" x14ac:dyDescent="0.4">
      <c r="A1102" s="145">
        <f t="shared" si="122"/>
        <v>260</v>
      </c>
      <c r="B1102" s="345"/>
      <c r="C1102" s="345"/>
      <c r="D1102" s="345"/>
      <c r="E1102" s="345"/>
      <c r="F1102" s="345"/>
      <c r="G1102" s="345"/>
      <c r="H1102" s="345"/>
      <c r="I1102" s="345"/>
      <c r="J1102" s="346"/>
      <c r="K1102" s="41"/>
      <c r="L1102" s="29"/>
      <c r="M1102" s="30"/>
    </row>
    <row r="1103" spans="1:13" x14ac:dyDescent="0.4">
      <c r="A1103" s="145">
        <f t="shared" si="122"/>
        <v>261</v>
      </c>
      <c r="B1103" s="345"/>
      <c r="C1103" s="345"/>
      <c r="D1103" s="345"/>
      <c r="E1103" s="345"/>
      <c r="F1103" s="345"/>
      <c r="G1103" s="345"/>
      <c r="H1103" s="345"/>
      <c r="I1103" s="345"/>
      <c r="J1103" s="346"/>
      <c r="K1103" s="41"/>
      <c r="L1103" s="29"/>
      <c r="M1103" s="30"/>
    </row>
    <row r="1104" spans="1:13" x14ac:dyDescent="0.4">
      <c r="A1104" s="145">
        <f t="shared" si="122"/>
        <v>262</v>
      </c>
      <c r="B1104" s="345"/>
      <c r="C1104" s="345"/>
      <c r="D1104" s="345"/>
      <c r="E1104" s="345"/>
      <c r="F1104" s="345"/>
      <c r="G1104" s="345"/>
      <c r="H1104" s="345"/>
      <c r="I1104" s="345"/>
      <c r="J1104" s="346"/>
      <c r="K1104" s="41"/>
      <c r="L1104" s="29"/>
      <c r="M1104" s="30"/>
    </row>
    <row r="1105" spans="1:13" x14ac:dyDescent="0.4">
      <c r="A1105" s="145">
        <f t="shared" si="122"/>
        <v>263</v>
      </c>
      <c r="B1105" s="345"/>
      <c r="C1105" s="345"/>
      <c r="D1105" s="345"/>
      <c r="E1105" s="345"/>
      <c r="F1105" s="345"/>
      <c r="G1105" s="345"/>
      <c r="H1105" s="345"/>
      <c r="I1105" s="345"/>
      <c r="J1105" s="346"/>
      <c r="K1105" s="41"/>
      <c r="L1105" s="29"/>
      <c r="M1105" s="30"/>
    </row>
    <row r="1106" spans="1:13" x14ac:dyDescent="0.4">
      <c r="A1106" s="145">
        <f t="shared" si="122"/>
        <v>264</v>
      </c>
      <c r="B1106" s="345"/>
      <c r="C1106" s="345"/>
      <c r="D1106" s="345"/>
      <c r="E1106" s="345"/>
      <c r="F1106" s="345"/>
      <c r="G1106" s="345"/>
      <c r="H1106" s="345"/>
      <c r="I1106" s="345"/>
      <c r="J1106" s="346"/>
      <c r="K1106" s="41"/>
      <c r="L1106" s="29"/>
      <c r="M1106" s="30"/>
    </row>
    <row r="1107" spans="1:13" x14ac:dyDescent="0.4">
      <c r="A1107" s="145">
        <f t="shared" si="122"/>
        <v>265</v>
      </c>
      <c r="B1107" s="345"/>
      <c r="C1107" s="345"/>
      <c r="D1107" s="345"/>
      <c r="E1107" s="345"/>
      <c r="F1107" s="345"/>
      <c r="G1107" s="345"/>
      <c r="H1107" s="345"/>
      <c r="I1107" s="345"/>
      <c r="J1107" s="346"/>
      <c r="K1107" s="41"/>
      <c r="L1107" s="29"/>
      <c r="M1107" s="30"/>
    </row>
    <row r="1108" spans="1:13" x14ac:dyDescent="0.4">
      <c r="A1108" s="145">
        <f t="shared" si="122"/>
        <v>266</v>
      </c>
      <c r="B1108" s="345"/>
      <c r="C1108" s="345"/>
      <c r="D1108" s="345"/>
      <c r="E1108" s="345"/>
      <c r="F1108" s="345"/>
      <c r="G1108" s="345"/>
      <c r="H1108" s="345"/>
      <c r="I1108" s="345"/>
      <c r="J1108" s="346"/>
      <c r="K1108" s="41"/>
      <c r="L1108" s="29"/>
      <c r="M1108" s="30"/>
    </row>
    <row r="1109" spans="1:13" ht="13.2" thickBot="1" x14ac:dyDescent="0.45">
      <c r="A1109" s="146">
        <f t="shared" si="122"/>
        <v>267</v>
      </c>
      <c r="B1109" s="354"/>
      <c r="C1109" s="354"/>
      <c r="D1109" s="354"/>
      <c r="E1109" s="354"/>
      <c r="F1109" s="354"/>
      <c r="G1109" s="354"/>
      <c r="H1109" s="354"/>
      <c r="I1109" s="354"/>
      <c r="J1109" s="355"/>
      <c r="K1109" s="41"/>
      <c r="L1109" s="38"/>
      <c r="M1109" s="40"/>
    </row>
    <row r="1110" spans="1:13" ht="6" customHeight="1" thickBot="1" x14ac:dyDescent="0.45">
      <c r="K1110" s="41"/>
    </row>
    <row r="1111" spans="1:13" ht="24.6" customHeight="1" x14ac:dyDescent="0.4">
      <c r="A1111" s="351" t="s">
        <v>581</v>
      </c>
      <c r="B1111" s="352"/>
      <c r="C1111" s="352"/>
      <c r="D1111" s="352"/>
      <c r="E1111" s="353"/>
      <c r="F1111" s="403"/>
      <c r="G1111" s="373" t="s">
        <v>44</v>
      </c>
      <c r="H1111" s="374"/>
      <c r="I1111" s="375">
        <f>I1131+I1154</f>
        <v>42</v>
      </c>
      <c r="J1111" s="376"/>
      <c r="K1111" s="147"/>
      <c r="L1111" s="183" t="s">
        <v>502</v>
      </c>
      <c r="M1111" s="174">
        <f>L1131+L1154</f>
        <v>0</v>
      </c>
    </row>
    <row r="1112" spans="1:13" ht="25.2" customHeight="1" x14ac:dyDescent="0.4">
      <c r="A1112" s="371" t="s">
        <v>360</v>
      </c>
      <c r="B1112" s="377" t="s">
        <v>87</v>
      </c>
      <c r="C1112" s="378" t="s">
        <v>179</v>
      </c>
      <c r="D1112" s="377" t="s">
        <v>120</v>
      </c>
      <c r="E1112" s="372" t="s">
        <v>2</v>
      </c>
      <c r="F1112" s="403"/>
      <c r="G1112" s="379" t="s">
        <v>84</v>
      </c>
      <c r="H1112" s="408" t="s">
        <v>85</v>
      </c>
      <c r="I1112" s="367" t="s">
        <v>89</v>
      </c>
      <c r="J1112" s="369" t="s">
        <v>3</v>
      </c>
      <c r="K1112" s="147"/>
      <c r="L1112" s="406" t="s">
        <v>939</v>
      </c>
      <c r="M1112" s="407"/>
    </row>
    <row r="1113" spans="1:13" x14ac:dyDescent="0.4">
      <c r="A1113" s="371"/>
      <c r="B1113" s="377"/>
      <c r="C1113" s="378"/>
      <c r="D1113" s="377"/>
      <c r="E1113" s="372"/>
      <c r="F1113" s="7"/>
      <c r="G1113" s="380"/>
      <c r="H1113" s="409"/>
      <c r="I1113" s="368"/>
      <c r="J1113" s="370"/>
      <c r="K1113" s="147"/>
      <c r="L1113" s="184" t="s">
        <v>0</v>
      </c>
      <c r="M1113" s="185" t="s">
        <v>1</v>
      </c>
    </row>
    <row r="1114" spans="1:13" ht="12.6" customHeight="1" x14ac:dyDescent="0.4">
      <c r="A1114" s="392">
        <v>9.1</v>
      </c>
      <c r="B1114" s="361" t="s">
        <v>580</v>
      </c>
      <c r="C1114" s="347" t="s">
        <v>45</v>
      </c>
      <c r="D1114" s="347" t="s">
        <v>521</v>
      </c>
      <c r="E1114" s="394">
        <f>I1131</f>
        <v>36</v>
      </c>
      <c r="F1114" s="396"/>
      <c r="G1114" s="145">
        <v>268</v>
      </c>
      <c r="H1114" s="61" t="s">
        <v>133</v>
      </c>
      <c r="I1114" s="62">
        <v>2</v>
      </c>
      <c r="J1114" s="5">
        <f>I1114*4%/42</f>
        <v>1.9047619047619048E-3</v>
      </c>
      <c r="K1114" s="147" t="str">
        <f t="shared" si="116"/>
        <v/>
      </c>
      <c r="L1114" s="33"/>
      <c r="M1114" s="5">
        <f>L1114*4%/42</f>
        <v>0</v>
      </c>
    </row>
    <row r="1115" spans="1:13" ht="15.6" customHeight="1" x14ac:dyDescent="0.4">
      <c r="A1115" s="392"/>
      <c r="B1115" s="361"/>
      <c r="C1115" s="347"/>
      <c r="D1115" s="347"/>
      <c r="E1115" s="394"/>
      <c r="F1115" s="396"/>
      <c r="G1115" s="145">
        <v>269</v>
      </c>
      <c r="H1115" s="61" t="s">
        <v>134</v>
      </c>
      <c r="I1115" s="62">
        <v>2</v>
      </c>
      <c r="J1115" s="5">
        <f t="shared" ref="J1115:J1130" si="123">I1115*4%/42</f>
        <v>1.9047619047619048E-3</v>
      </c>
      <c r="K1115" s="147" t="str">
        <f t="shared" si="116"/>
        <v/>
      </c>
      <c r="L1115" s="33"/>
      <c r="M1115" s="5">
        <f t="shared" ref="M1115:M1130" si="124">L1115*4%/42</f>
        <v>0</v>
      </c>
    </row>
    <row r="1116" spans="1:13" ht="66.599999999999994" customHeight="1" x14ac:dyDescent="0.4">
      <c r="A1116" s="392"/>
      <c r="B1116" s="361"/>
      <c r="C1116" s="347"/>
      <c r="D1116" s="347"/>
      <c r="E1116" s="394"/>
      <c r="F1116" s="396"/>
      <c r="G1116" s="145">
        <v>270</v>
      </c>
      <c r="H1116" s="61" t="s">
        <v>959</v>
      </c>
      <c r="I1116" s="62">
        <v>3</v>
      </c>
      <c r="J1116" s="5">
        <f t="shared" si="123"/>
        <v>2.8571428571428571E-3</v>
      </c>
      <c r="K1116" s="147" t="str">
        <f t="shared" si="116"/>
        <v/>
      </c>
      <c r="L1116" s="33"/>
      <c r="M1116" s="5">
        <f t="shared" si="124"/>
        <v>0</v>
      </c>
    </row>
    <row r="1117" spans="1:13" ht="25.2" x14ac:dyDescent="0.4">
      <c r="A1117" s="392"/>
      <c r="B1117" s="361"/>
      <c r="C1117" s="347"/>
      <c r="D1117" s="347"/>
      <c r="E1117" s="394"/>
      <c r="F1117" s="396"/>
      <c r="G1117" s="145">
        <v>271</v>
      </c>
      <c r="H1117" s="61" t="s">
        <v>1006</v>
      </c>
      <c r="I1117" s="62">
        <v>1</v>
      </c>
      <c r="J1117" s="5">
        <f t="shared" si="123"/>
        <v>9.5238095238095238E-4</v>
      </c>
      <c r="K1117" s="147" t="str">
        <f t="shared" si="116"/>
        <v/>
      </c>
      <c r="L1117" s="33"/>
      <c r="M1117" s="5">
        <f t="shared" si="124"/>
        <v>0</v>
      </c>
    </row>
    <row r="1118" spans="1:13" ht="25.2" x14ac:dyDescent="0.4">
      <c r="A1118" s="392"/>
      <c r="B1118" s="361"/>
      <c r="C1118" s="347" t="s">
        <v>46</v>
      </c>
      <c r="D1118" s="347" t="s">
        <v>216</v>
      </c>
      <c r="E1118" s="394"/>
      <c r="F1118" s="396"/>
      <c r="G1118" s="145">
        <v>272</v>
      </c>
      <c r="H1118" s="61" t="s">
        <v>325</v>
      </c>
      <c r="I1118" s="62">
        <v>3</v>
      </c>
      <c r="J1118" s="5">
        <f t="shared" si="123"/>
        <v>2.8571428571428571E-3</v>
      </c>
      <c r="K1118" s="147" t="str">
        <f t="shared" ref="K1118:K1131" si="125">IF(AND(L1118&gt;=0,L1118&lt;=I1118),"",IF(AND(L1118&gt;I1118),"*"))</f>
        <v/>
      </c>
      <c r="L1118" s="33"/>
      <c r="M1118" s="5">
        <f t="shared" si="124"/>
        <v>0</v>
      </c>
    </row>
    <row r="1119" spans="1:13" ht="37.799999999999997" x14ac:dyDescent="0.4">
      <c r="A1119" s="392"/>
      <c r="B1119" s="361"/>
      <c r="C1119" s="347"/>
      <c r="D1119" s="347"/>
      <c r="E1119" s="394"/>
      <c r="F1119" s="396"/>
      <c r="G1119" s="145">
        <v>273</v>
      </c>
      <c r="H1119" s="61" t="s">
        <v>564</v>
      </c>
      <c r="I1119" s="62">
        <v>2</v>
      </c>
      <c r="J1119" s="5">
        <f t="shared" si="123"/>
        <v>1.9047619047619048E-3</v>
      </c>
      <c r="K1119" s="147" t="str">
        <f t="shared" si="125"/>
        <v/>
      </c>
      <c r="L1119" s="33"/>
      <c r="M1119" s="5">
        <f t="shared" si="124"/>
        <v>0</v>
      </c>
    </row>
    <row r="1120" spans="1:13" ht="37.799999999999997" x14ac:dyDescent="0.4">
      <c r="A1120" s="392"/>
      <c r="B1120" s="361"/>
      <c r="C1120" s="347"/>
      <c r="D1120" s="347"/>
      <c r="E1120" s="394"/>
      <c r="F1120" s="396"/>
      <c r="G1120" s="145">
        <v>274</v>
      </c>
      <c r="H1120" s="61" t="s">
        <v>1055</v>
      </c>
      <c r="I1120" s="62">
        <v>4</v>
      </c>
      <c r="J1120" s="5">
        <f t="shared" si="123"/>
        <v>3.8095238095238095E-3</v>
      </c>
      <c r="K1120" s="147" t="str">
        <f t="shared" si="125"/>
        <v/>
      </c>
      <c r="L1120" s="33"/>
      <c r="M1120" s="5">
        <f t="shared" si="124"/>
        <v>0</v>
      </c>
    </row>
    <row r="1121" spans="1:13" ht="25.2" x14ac:dyDescent="0.4">
      <c r="A1121" s="392"/>
      <c r="B1121" s="361"/>
      <c r="C1121" s="347"/>
      <c r="D1121" s="347"/>
      <c r="E1121" s="394"/>
      <c r="F1121" s="396"/>
      <c r="G1121" s="145">
        <v>275</v>
      </c>
      <c r="H1121" s="61" t="s">
        <v>565</v>
      </c>
      <c r="I1121" s="62">
        <v>4</v>
      </c>
      <c r="J1121" s="5">
        <f t="shared" si="123"/>
        <v>3.8095238095238095E-3</v>
      </c>
      <c r="K1121" s="147" t="str">
        <f t="shared" si="125"/>
        <v/>
      </c>
      <c r="L1121" s="33"/>
      <c r="M1121" s="5">
        <f t="shared" si="124"/>
        <v>0</v>
      </c>
    </row>
    <row r="1122" spans="1:13" ht="15.6" customHeight="1" x14ac:dyDescent="0.4">
      <c r="A1122" s="392"/>
      <c r="B1122" s="361"/>
      <c r="C1122" s="347" t="s">
        <v>76</v>
      </c>
      <c r="D1122" s="347" t="s">
        <v>326</v>
      </c>
      <c r="E1122" s="394"/>
      <c r="F1122" s="396"/>
      <c r="G1122" s="145">
        <v>276</v>
      </c>
      <c r="H1122" s="61" t="s">
        <v>359</v>
      </c>
      <c r="I1122" s="62">
        <v>1</v>
      </c>
      <c r="J1122" s="5">
        <f t="shared" si="123"/>
        <v>9.5238095238095238E-4</v>
      </c>
      <c r="K1122" s="147" t="str">
        <f t="shared" si="125"/>
        <v/>
      </c>
      <c r="L1122" s="33"/>
      <c r="M1122" s="5">
        <f t="shared" si="124"/>
        <v>0</v>
      </c>
    </row>
    <row r="1123" spans="1:13" ht="66.599999999999994" customHeight="1" x14ac:dyDescent="0.4">
      <c r="A1123" s="392"/>
      <c r="B1123" s="361"/>
      <c r="C1123" s="347"/>
      <c r="D1123" s="347"/>
      <c r="E1123" s="394"/>
      <c r="F1123" s="396"/>
      <c r="G1123" s="145">
        <v>277</v>
      </c>
      <c r="H1123" s="61" t="s">
        <v>432</v>
      </c>
      <c r="I1123" s="62">
        <v>3</v>
      </c>
      <c r="J1123" s="5">
        <f t="shared" si="123"/>
        <v>2.8571428571428571E-3</v>
      </c>
      <c r="K1123" s="147" t="str">
        <f t="shared" si="125"/>
        <v/>
      </c>
      <c r="L1123" s="33"/>
      <c r="M1123" s="5">
        <f t="shared" si="124"/>
        <v>0</v>
      </c>
    </row>
    <row r="1124" spans="1:13" ht="25.2" x14ac:dyDescent="0.4">
      <c r="A1124" s="392"/>
      <c r="B1124" s="361"/>
      <c r="C1124" s="347"/>
      <c r="D1124" s="347"/>
      <c r="E1124" s="394"/>
      <c r="F1124" s="396"/>
      <c r="G1124" s="145">
        <v>278</v>
      </c>
      <c r="H1124" s="61" t="s">
        <v>327</v>
      </c>
      <c r="I1124" s="62">
        <v>1</v>
      </c>
      <c r="J1124" s="5">
        <f t="shared" si="123"/>
        <v>9.5238095238095238E-4</v>
      </c>
      <c r="K1124" s="147" t="str">
        <f t="shared" si="125"/>
        <v/>
      </c>
      <c r="L1124" s="33"/>
      <c r="M1124" s="5">
        <f t="shared" si="124"/>
        <v>0</v>
      </c>
    </row>
    <row r="1125" spans="1:13" ht="15.6" customHeight="1" x14ac:dyDescent="0.4">
      <c r="A1125" s="392"/>
      <c r="B1125" s="361"/>
      <c r="C1125" s="347" t="s">
        <v>77</v>
      </c>
      <c r="D1125" s="347" t="s">
        <v>328</v>
      </c>
      <c r="E1125" s="394"/>
      <c r="F1125" s="396"/>
      <c r="G1125" s="145">
        <v>279</v>
      </c>
      <c r="H1125" s="61" t="s">
        <v>329</v>
      </c>
      <c r="I1125" s="62">
        <v>2</v>
      </c>
      <c r="J1125" s="5">
        <f t="shared" si="123"/>
        <v>1.9047619047619048E-3</v>
      </c>
      <c r="K1125" s="147" t="str">
        <f t="shared" si="125"/>
        <v/>
      </c>
      <c r="L1125" s="33"/>
      <c r="M1125" s="5">
        <f t="shared" si="124"/>
        <v>0</v>
      </c>
    </row>
    <row r="1126" spans="1:13" ht="50.4" x14ac:dyDescent="0.4">
      <c r="A1126" s="392"/>
      <c r="B1126" s="361"/>
      <c r="C1126" s="347"/>
      <c r="D1126" s="347"/>
      <c r="E1126" s="394"/>
      <c r="F1126" s="396"/>
      <c r="G1126" s="145">
        <v>280</v>
      </c>
      <c r="H1126" s="61" t="s">
        <v>1056</v>
      </c>
      <c r="I1126" s="62">
        <v>2</v>
      </c>
      <c r="J1126" s="5">
        <f t="shared" si="123"/>
        <v>1.9047619047619048E-3</v>
      </c>
      <c r="K1126" s="147" t="str">
        <f t="shared" si="125"/>
        <v/>
      </c>
      <c r="L1126" s="33"/>
      <c r="M1126" s="5">
        <f t="shared" si="124"/>
        <v>0</v>
      </c>
    </row>
    <row r="1127" spans="1:13" ht="25.2" x14ac:dyDescent="0.4">
      <c r="A1127" s="392"/>
      <c r="B1127" s="361"/>
      <c r="C1127" s="347"/>
      <c r="D1127" s="347"/>
      <c r="E1127" s="394"/>
      <c r="F1127" s="396"/>
      <c r="G1127" s="145">
        <v>281</v>
      </c>
      <c r="H1127" s="61" t="s">
        <v>330</v>
      </c>
      <c r="I1127" s="62">
        <v>2</v>
      </c>
      <c r="J1127" s="5">
        <f t="shared" si="123"/>
        <v>1.9047619047619048E-3</v>
      </c>
      <c r="K1127" s="147" t="str">
        <f t="shared" si="125"/>
        <v/>
      </c>
      <c r="L1127" s="33"/>
      <c r="M1127" s="5">
        <f t="shared" si="124"/>
        <v>0</v>
      </c>
    </row>
    <row r="1128" spans="1:13" ht="37.799999999999997" x14ac:dyDescent="0.4">
      <c r="A1128" s="392"/>
      <c r="B1128" s="361"/>
      <c r="C1128" s="347" t="s">
        <v>170</v>
      </c>
      <c r="D1128" s="347" t="s">
        <v>719</v>
      </c>
      <c r="E1128" s="394"/>
      <c r="F1128" s="396"/>
      <c r="G1128" s="145">
        <v>282</v>
      </c>
      <c r="H1128" s="61" t="s">
        <v>795</v>
      </c>
      <c r="I1128" s="62">
        <v>1</v>
      </c>
      <c r="J1128" s="5">
        <f t="shared" si="123"/>
        <v>9.5238095238095238E-4</v>
      </c>
      <c r="K1128" s="147" t="str">
        <f t="shared" si="125"/>
        <v/>
      </c>
      <c r="L1128" s="33"/>
      <c r="M1128" s="5">
        <f t="shared" si="124"/>
        <v>0</v>
      </c>
    </row>
    <row r="1129" spans="1:13" ht="25.2" x14ac:dyDescent="0.4">
      <c r="A1129" s="392"/>
      <c r="B1129" s="361"/>
      <c r="C1129" s="347"/>
      <c r="D1129" s="347"/>
      <c r="E1129" s="394"/>
      <c r="F1129" s="396"/>
      <c r="G1129" s="145">
        <v>283</v>
      </c>
      <c r="H1129" s="61" t="s">
        <v>720</v>
      </c>
      <c r="I1129" s="62">
        <v>1</v>
      </c>
      <c r="J1129" s="5">
        <f t="shared" si="123"/>
        <v>9.5238095238095238E-4</v>
      </c>
      <c r="K1129" s="147" t="str">
        <f t="shared" si="125"/>
        <v/>
      </c>
      <c r="L1129" s="33"/>
      <c r="M1129" s="5">
        <f t="shared" si="124"/>
        <v>0</v>
      </c>
    </row>
    <row r="1130" spans="1:13" ht="24" customHeight="1" x14ac:dyDescent="0.4">
      <c r="A1130" s="392"/>
      <c r="B1130" s="361"/>
      <c r="C1130" s="347" t="s">
        <v>171</v>
      </c>
      <c r="D1130" s="347" t="s">
        <v>721</v>
      </c>
      <c r="E1130" s="394"/>
      <c r="F1130" s="150"/>
      <c r="G1130" s="145">
        <v>284</v>
      </c>
      <c r="H1130" s="61" t="s">
        <v>722</v>
      </c>
      <c r="I1130" s="62">
        <v>2</v>
      </c>
      <c r="J1130" s="5">
        <f t="shared" si="123"/>
        <v>1.9047619047619048E-3</v>
      </c>
      <c r="K1130" s="147" t="str">
        <f t="shared" si="125"/>
        <v/>
      </c>
      <c r="L1130" s="33"/>
      <c r="M1130" s="5">
        <f t="shared" si="124"/>
        <v>0</v>
      </c>
    </row>
    <row r="1131" spans="1:13" ht="16.2" customHeight="1" thickBot="1" x14ac:dyDescent="0.45">
      <c r="A1131" s="393"/>
      <c r="B1131" s="362"/>
      <c r="C1131" s="348"/>
      <c r="D1131" s="348"/>
      <c r="E1131" s="395"/>
      <c r="F1131" s="11"/>
      <c r="G1131" s="349" t="s">
        <v>4</v>
      </c>
      <c r="H1131" s="350"/>
      <c r="I1131" s="68">
        <f>SUM(I1114:I1130)</f>
        <v>36</v>
      </c>
      <c r="J1131" s="43">
        <f>SUM(J1114:J1130)</f>
        <v>3.4285714285714287E-2</v>
      </c>
      <c r="K1131" s="147" t="str">
        <f t="shared" si="125"/>
        <v/>
      </c>
      <c r="L1131" s="14">
        <f>SUM(L1114:L1130)</f>
        <v>0</v>
      </c>
      <c r="M1131" s="43">
        <f>SUM(M1114:M1130)</f>
        <v>0</v>
      </c>
    </row>
    <row r="1132" spans="1:13" ht="6" customHeight="1" thickBot="1" x14ac:dyDescent="0.45">
      <c r="A1132" s="23"/>
      <c r="B1132" s="35"/>
      <c r="C1132" s="23"/>
      <c r="D1132" s="58"/>
      <c r="E1132" s="23"/>
      <c r="F1132" s="9"/>
      <c r="G1132" s="75"/>
      <c r="H1132" s="75"/>
      <c r="I1132" s="76"/>
      <c r="J1132" s="77"/>
      <c r="K1132" s="41"/>
      <c r="L1132" s="76"/>
      <c r="M1132" s="77"/>
    </row>
    <row r="1133" spans="1:13" x14ac:dyDescent="0.4">
      <c r="A1133" s="351" t="s">
        <v>940</v>
      </c>
      <c r="B1133" s="352"/>
      <c r="C1133" s="352"/>
      <c r="D1133" s="352"/>
      <c r="E1133" s="352"/>
      <c r="F1133" s="352"/>
      <c r="G1133" s="352"/>
      <c r="H1133" s="352"/>
      <c r="I1133" s="352"/>
      <c r="J1133" s="353"/>
      <c r="K1133" s="147"/>
      <c r="L1133" s="26" t="s">
        <v>70</v>
      </c>
      <c r="M1133" s="27" t="s">
        <v>78</v>
      </c>
    </row>
    <row r="1134" spans="1:13" x14ac:dyDescent="0.4">
      <c r="A1134" s="145">
        <f>G1114</f>
        <v>268</v>
      </c>
      <c r="B1134" s="345"/>
      <c r="C1134" s="345"/>
      <c r="D1134" s="345"/>
      <c r="E1134" s="345"/>
      <c r="F1134" s="345"/>
      <c r="G1134" s="345"/>
      <c r="H1134" s="345"/>
      <c r="I1134" s="345"/>
      <c r="J1134" s="346"/>
      <c r="K1134" s="41"/>
      <c r="L1134" s="29"/>
      <c r="M1134" s="30"/>
    </row>
    <row r="1135" spans="1:13" x14ac:dyDescent="0.4">
      <c r="A1135" s="145">
        <f t="shared" ref="A1135:A1150" si="126">G1115</f>
        <v>269</v>
      </c>
      <c r="B1135" s="345"/>
      <c r="C1135" s="345"/>
      <c r="D1135" s="345"/>
      <c r="E1135" s="345"/>
      <c r="F1135" s="345"/>
      <c r="G1135" s="345"/>
      <c r="H1135" s="345"/>
      <c r="I1135" s="345"/>
      <c r="J1135" s="346"/>
      <c r="K1135" s="41"/>
      <c r="L1135" s="29"/>
      <c r="M1135" s="30"/>
    </row>
    <row r="1136" spans="1:13" x14ac:dyDescent="0.4">
      <c r="A1136" s="145">
        <f t="shared" si="126"/>
        <v>270</v>
      </c>
      <c r="B1136" s="345"/>
      <c r="C1136" s="345"/>
      <c r="D1136" s="345"/>
      <c r="E1136" s="345"/>
      <c r="F1136" s="345"/>
      <c r="G1136" s="345"/>
      <c r="H1136" s="345"/>
      <c r="I1136" s="345"/>
      <c r="J1136" s="346"/>
      <c r="K1136" s="41"/>
      <c r="L1136" s="29"/>
      <c r="M1136" s="30"/>
    </row>
    <row r="1137" spans="1:13" x14ac:dyDescent="0.4">
      <c r="A1137" s="145">
        <f t="shared" si="126"/>
        <v>271</v>
      </c>
      <c r="B1137" s="345"/>
      <c r="C1137" s="345"/>
      <c r="D1137" s="345"/>
      <c r="E1137" s="345"/>
      <c r="F1137" s="345"/>
      <c r="G1137" s="345"/>
      <c r="H1137" s="345"/>
      <c r="I1137" s="345"/>
      <c r="J1137" s="346"/>
      <c r="K1137" s="41"/>
      <c r="L1137" s="29"/>
      <c r="M1137" s="30"/>
    </row>
    <row r="1138" spans="1:13" x14ac:dyDescent="0.4">
      <c r="A1138" s="145">
        <f t="shared" si="126"/>
        <v>272</v>
      </c>
      <c r="B1138" s="345"/>
      <c r="C1138" s="345"/>
      <c r="D1138" s="345"/>
      <c r="E1138" s="345"/>
      <c r="F1138" s="345"/>
      <c r="G1138" s="345"/>
      <c r="H1138" s="345"/>
      <c r="I1138" s="345"/>
      <c r="J1138" s="346"/>
      <c r="K1138" s="41"/>
      <c r="L1138" s="29"/>
      <c r="M1138" s="30"/>
    </row>
    <row r="1139" spans="1:13" x14ac:dyDescent="0.4">
      <c r="A1139" s="145">
        <f t="shared" si="126"/>
        <v>273</v>
      </c>
      <c r="B1139" s="345"/>
      <c r="C1139" s="345"/>
      <c r="D1139" s="345"/>
      <c r="E1139" s="345"/>
      <c r="F1139" s="345"/>
      <c r="G1139" s="345"/>
      <c r="H1139" s="345"/>
      <c r="I1139" s="345"/>
      <c r="J1139" s="346"/>
      <c r="K1139" s="41"/>
      <c r="L1139" s="29"/>
      <c r="M1139" s="30"/>
    </row>
    <row r="1140" spans="1:13" x14ac:dyDescent="0.4">
      <c r="A1140" s="145">
        <f t="shared" si="126"/>
        <v>274</v>
      </c>
      <c r="B1140" s="345"/>
      <c r="C1140" s="345"/>
      <c r="D1140" s="345"/>
      <c r="E1140" s="345"/>
      <c r="F1140" s="345"/>
      <c r="G1140" s="345"/>
      <c r="H1140" s="345"/>
      <c r="I1140" s="345"/>
      <c r="J1140" s="346"/>
      <c r="K1140" s="41"/>
      <c r="L1140" s="29"/>
      <c r="M1140" s="30"/>
    </row>
    <row r="1141" spans="1:13" x14ac:dyDescent="0.4">
      <c r="A1141" s="145">
        <f t="shared" si="126"/>
        <v>275</v>
      </c>
      <c r="B1141" s="345"/>
      <c r="C1141" s="345"/>
      <c r="D1141" s="345"/>
      <c r="E1141" s="345"/>
      <c r="F1141" s="345"/>
      <c r="G1141" s="345"/>
      <c r="H1141" s="345"/>
      <c r="I1141" s="345"/>
      <c r="J1141" s="346"/>
      <c r="K1141" s="41"/>
      <c r="L1141" s="29"/>
      <c r="M1141" s="30"/>
    </row>
    <row r="1142" spans="1:13" x14ac:dyDescent="0.4">
      <c r="A1142" s="145">
        <f t="shared" si="126"/>
        <v>276</v>
      </c>
      <c r="B1142" s="345"/>
      <c r="C1142" s="345"/>
      <c r="D1142" s="345"/>
      <c r="E1142" s="345"/>
      <c r="F1142" s="345"/>
      <c r="G1142" s="345"/>
      <c r="H1142" s="345"/>
      <c r="I1142" s="345"/>
      <c r="J1142" s="346"/>
      <c r="K1142" s="41"/>
      <c r="L1142" s="29"/>
      <c r="M1142" s="30"/>
    </row>
    <row r="1143" spans="1:13" x14ac:dyDescent="0.4">
      <c r="A1143" s="145">
        <f t="shared" si="126"/>
        <v>277</v>
      </c>
      <c r="B1143" s="345"/>
      <c r="C1143" s="345"/>
      <c r="D1143" s="345"/>
      <c r="E1143" s="345"/>
      <c r="F1143" s="345"/>
      <c r="G1143" s="345"/>
      <c r="H1143" s="345"/>
      <c r="I1143" s="345"/>
      <c r="J1143" s="346"/>
      <c r="K1143" s="41"/>
      <c r="L1143" s="29"/>
      <c r="M1143" s="30"/>
    </row>
    <row r="1144" spans="1:13" x14ac:dyDescent="0.4">
      <c r="A1144" s="145">
        <f t="shared" si="126"/>
        <v>278</v>
      </c>
      <c r="B1144" s="345"/>
      <c r="C1144" s="345"/>
      <c r="D1144" s="345"/>
      <c r="E1144" s="345"/>
      <c r="F1144" s="345"/>
      <c r="G1144" s="345"/>
      <c r="H1144" s="345"/>
      <c r="I1144" s="345"/>
      <c r="J1144" s="346"/>
      <c r="K1144" s="41"/>
      <c r="L1144" s="29"/>
      <c r="M1144" s="30"/>
    </row>
    <row r="1145" spans="1:13" x14ac:dyDescent="0.4">
      <c r="A1145" s="145">
        <f t="shared" si="126"/>
        <v>279</v>
      </c>
      <c r="B1145" s="345"/>
      <c r="C1145" s="345"/>
      <c r="D1145" s="345"/>
      <c r="E1145" s="345"/>
      <c r="F1145" s="345"/>
      <c r="G1145" s="345"/>
      <c r="H1145" s="345"/>
      <c r="I1145" s="345"/>
      <c r="J1145" s="346"/>
      <c r="K1145" s="41"/>
      <c r="L1145" s="29"/>
      <c r="M1145" s="30"/>
    </row>
    <row r="1146" spans="1:13" x14ac:dyDescent="0.4">
      <c r="A1146" s="145">
        <f t="shared" si="126"/>
        <v>280</v>
      </c>
      <c r="B1146" s="345"/>
      <c r="C1146" s="345"/>
      <c r="D1146" s="345"/>
      <c r="E1146" s="345"/>
      <c r="F1146" s="345"/>
      <c r="G1146" s="345"/>
      <c r="H1146" s="345"/>
      <c r="I1146" s="345"/>
      <c r="J1146" s="346"/>
      <c r="K1146" s="41"/>
      <c r="L1146" s="29"/>
      <c r="M1146" s="30"/>
    </row>
    <row r="1147" spans="1:13" x14ac:dyDescent="0.4">
      <c r="A1147" s="145">
        <f t="shared" si="126"/>
        <v>281</v>
      </c>
      <c r="B1147" s="345"/>
      <c r="C1147" s="345"/>
      <c r="D1147" s="345"/>
      <c r="E1147" s="345"/>
      <c r="F1147" s="345"/>
      <c r="G1147" s="345"/>
      <c r="H1147" s="345"/>
      <c r="I1147" s="345"/>
      <c r="J1147" s="346"/>
      <c r="K1147" s="41"/>
      <c r="L1147" s="29"/>
      <c r="M1147" s="30"/>
    </row>
    <row r="1148" spans="1:13" x14ac:dyDescent="0.4">
      <c r="A1148" s="145">
        <f t="shared" si="126"/>
        <v>282</v>
      </c>
      <c r="B1148" s="345"/>
      <c r="C1148" s="345"/>
      <c r="D1148" s="345"/>
      <c r="E1148" s="345"/>
      <c r="F1148" s="345"/>
      <c r="G1148" s="345"/>
      <c r="H1148" s="345"/>
      <c r="I1148" s="345"/>
      <c r="J1148" s="346"/>
      <c r="K1148" s="41"/>
      <c r="L1148" s="29"/>
      <c r="M1148" s="30"/>
    </row>
    <row r="1149" spans="1:13" x14ac:dyDescent="0.4">
      <c r="A1149" s="145">
        <f t="shared" si="126"/>
        <v>283</v>
      </c>
      <c r="B1149" s="345"/>
      <c r="C1149" s="345"/>
      <c r="D1149" s="345"/>
      <c r="E1149" s="345"/>
      <c r="F1149" s="345"/>
      <c r="G1149" s="345"/>
      <c r="H1149" s="345"/>
      <c r="I1149" s="345"/>
      <c r="J1149" s="346"/>
      <c r="K1149" s="41"/>
      <c r="L1149" s="29"/>
      <c r="M1149" s="30"/>
    </row>
    <row r="1150" spans="1:13" ht="13.2" thickBot="1" x14ac:dyDescent="0.45">
      <c r="A1150" s="146">
        <f t="shared" si="126"/>
        <v>284</v>
      </c>
      <c r="B1150" s="354"/>
      <c r="C1150" s="354"/>
      <c r="D1150" s="354"/>
      <c r="E1150" s="354"/>
      <c r="F1150" s="354"/>
      <c r="G1150" s="354"/>
      <c r="H1150" s="354"/>
      <c r="I1150" s="354"/>
      <c r="J1150" s="355"/>
      <c r="K1150" s="41"/>
      <c r="L1150" s="31"/>
      <c r="M1150" s="32"/>
    </row>
    <row r="1151" spans="1:13" ht="6" customHeight="1" thickBot="1" x14ac:dyDescent="0.45">
      <c r="A1151" s="23"/>
      <c r="B1151" s="35"/>
      <c r="C1151" s="23"/>
      <c r="D1151" s="35"/>
      <c r="E1151" s="23"/>
      <c r="F1151" s="9"/>
      <c r="G1151" s="91"/>
      <c r="H1151" s="58"/>
      <c r="I1151" s="76"/>
      <c r="J1151" s="77"/>
      <c r="K1151" s="41"/>
      <c r="L1151" s="76"/>
      <c r="M1151" s="77"/>
    </row>
    <row r="1152" spans="1:13" ht="12.6" customHeight="1" x14ac:dyDescent="0.4">
      <c r="A1152" s="357">
        <v>9.1999999999999993</v>
      </c>
      <c r="B1152" s="360" t="s">
        <v>768</v>
      </c>
      <c r="C1152" s="383" t="s">
        <v>47</v>
      </c>
      <c r="D1152" s="363" t="s">
        <v>507</v>
      </c>
      <c r="E1152" s="364">
        <f>I1154</f>
        <v>6</v>
      </c>
      <c r="F1152" s="396"/>
      <c r="G1152" s="144">
        <v>285</v>
      </c>
      <c r="H1152" s="186" t="s">
        <v>461</v>
      </c>
      <c r="I1152" s="66">
        <v>2</v>
      </c>
      <c r="J1152" s="67">
        <f>I1152*4%/42</f>
        <v>1.9047619047619048E-3</v>
      </c>
      <c r="K1152" s="41" t="str">
        <f t="shared" ref="K1152:K1207" si="127">IF(AND(L1152&gt;=0,L1152&lt;=I1152),"",IF(AND(L1152&gt;I1152),"*"))</f>
        <v/>
      </c>
      <c r="L1152" s="85"/>
      <c r="M1152" s="67">
        <f>L1152*4%/42</f>
        <v>0</v>
      </c>
    </row>
    <row r="1153" spans="1:13" ht="37.799999999999997" x14ac:dyDescent="0.4">
      <c r="A1153" s="358"/>
      <c r="B1153" s="361"/>
      <c r="C1153" s="384"/>
      <c r="D1153" s="347"/>
      <c r="E1153" s="365"/>
      <c r="F1153" s="396"/>
      <c r="G1153" s="145">
        <v>286</v>
      </c>
      <c r="H1153" s="61" t="s">
        <v>508</v>
      </c>
      <c r="I1153" s="62">
        <v>4</v>
      </c>
      <c r="J1153" s="1">
        <f>I1153*4%/42</f>
        <v>3.8095238095238095E-3</v>
      </c>
      <c r="K1153" s="41" t="str">
        <f t="shared" si="127"/>
        <v/>
      </c>
      <c r="L1153" s="33"/>
      <c r="M1153" s="1">
        <f>L1153*4%/42</f>
        <v>0</v>
      </c>
    </row>
    <row r="1154" spans="1:13" ht="16.2" customHeight="1" thickBot="1" x14ac:dyDescent="0.45">
      <c r="A1154" s="359"/>
      <c r="B1154" s="362"/>
      <c r="C1154" s="385"/>
      <c r="D1154" s="348"/>
      <c r="E1154" s="366"/>
      <c r="F1154" s="6"/>
      <c r="G1154" s="349" t="s">
        <v>4</v>
      </c>
      <c r="H1154" s="350"/>
      <c r="I1154" s="63">
        <f>SUM(I1152:I1153)</f>
        <v>6</v>
      </c>
      <c r="J1154" s="2">
        <f>SUM(J1152:J1153)</f>
        <v>5.7142857142857143E-3</v>
      </c>
      <c r="K1154" s="41" t="str">
        <f t="shared" si="127"/>
        <v/>
      </c>
      <c r="L1154" s="3">
        <f>SUM(L1152:L1153)</f>
        <v>0</v>
      </c>
      <c r="M1154" s="2">
        <f>SUM(M1152:M1153)</f>
        <v>0</v>
      </c>
    </row>
    <row r="1155" spans="1:13" ht="6" customHeight="1" thickBot="1" x14ac:dyDescent="0.45">
      <c r="K1155" s="41"/>
    </row>
    <row r="1156" spans="1:13" x14ac:dyDescent="0.4">
      <c r="A1156" s="351" t="s">
        <v>940</v>
      </c>
      <c r="B1156" s="352"/>
      <c r="C1156" s="352"/>
      <c r="D1156" s="352"/>
      <c r="E1156" s="352"/>
      <c r="F1156" s="352"/>
      <c r="G1156" s="352"/>
      <c r="H1156" s="352"/>
      <c r="I1156" s="352"/>
      <c r="J1156" s="353"/>
      <c r="K1156" s="147"/>
      <c r="L1156" s="26" t="s">
        <v>70</v>
      </c>
      <c r="M1156" s="27" t="s">
        <v>78</v>
      </c>
    </row>
    <row r="1157" spans="1:13" x14ac:dyDescent="0.4">
      <c r="A1157" s="145">
        <f>G1152</f>
        <v>285</v>
      </c>
      <c r="B1157" s="345"/>
      <c r="C1157" s="345"/>
      <c r="D1157" s="345"/>
      <c r="E1157" s="345"/>
      <c r="F1157" s="345"/>
      <c r="G1157" s="345"/>
      <c r="H1157" s="345"/>
      <c r="I1157" s="345"/>
      <c r="J1157" s="346"/>
      <c r="K1157" s="41"/>
      <c r="L1157" s="29"/>
      <c r="M1157" s="30"/>
    </row>
    <row r="1158" spans="1:13" ht="13.2" thickBot="1" x14ac:dyDescent="0.45">
      <c r="A1158" s="146">
        <f>G1153</f>
        <v>286</v>
      </c>
      <c r="B1158" s="354"/>
      <c r="C1158" s="354"/>
      <c r="D1158" s="354"/>
      <c r="E1158" s="354"/>
      <c r="F1158" s="354"/>
      <c r="G1158" s="354"/>
      <c r="H1158" s="354"/>
      <c r="I1158" s="354"/>
      <c r="J1158" s="355"/>
      <c r="K1158" s="41"/>
      <c r="L1158" s="31"/>
      <c r="M1158" s="32"/>
    </row>
    <row r="1159" spans="1:13" ht="6" customHeight="1" thickBot="1" x14ac:dyDescent="0.45">
      <c r="K1159" s="41"/>
    </row>
    <row r="1160" spans="1:13" ht="38.4" customHeight="1" x14ac:dyDescent="0.4">
      <c r="A1160" s="400" t="s">
        <v>1049</v>
      </c>
      <c r="B1160" s="401"/>
      <c r="C1160" s="401"/>
      <c r="D1160" s="401"/>
      <c r="E1160" s="402"/>
      <c r="F1160" s="403"/>
      <c r="G1160" s="373" t="s">
        <v>54</v>
      </c>
      <c r="H1160" s="374"/>
      <c r="I1160" s="375">
        <f>I1173+I1194+I1207</f>
        <v>57</v>
      </c>
      <c r="J1160" s="376"/>
      <c r="K1160" s="147"/>
      <c r="L1160" s="173" t="s">
        <v>502</v>
      </c>
      <c r="M1160" s="174">
        <f>L1173+L1194+L1207</f>
        <v>0</v>
      </c>
    </row>
    <row r="1161" spans="1:13" ht="21" customHeight="1" x14ac:dyDescent="0.4">
      <c r="A1161" s="404" t="s">
        <v>360</v>
      </c>
      <c r="B1161" s="381" t="s">
        <v>87</v>
      </c>
      <c r="C1161" s="367" t="s">
        <v>179</v>
      </c>
      <c r="D1161" s="381" t="s">
        <v>120</v>
      </c>
      <c r="E1161" s="369" t="s">
        <v>2</v>
      </c>
      <c r="F1161" s="403"/>
      <c r="G1161" s="379" t="s">
        <v>84</v>
      </c>
      <c r="H1161" s="381" t="s">
        <v>85</v>
      </c>
      <c r="I1161" s="367" t="s">
        <v>89</v>
      </c>
      <c r="J1161" s="369" t="s">
        <v>3</v>
      </c>
      <c r="K1161" s="147"/>
      <c r="L1161" s="371" t="s">
        <v>939</v>
      </c>
      <c r="M1161" s="372"/>
    </row>
    <row r="1162" spans="1:13" x14ac:dyDescent="0.4">
      <c r="A1162" s="405"/>
      <c r="B1162" s="398"/>
      <c r="C1162" s="397"/>
      <c r="D1162" s="398"/>
      <c r="E1162" s="399"/>
      <c r="F1162" s="7"/>
      <c r="G1162" s="380"/>
      <c r="H1162" s="382"/>
      <c r="I1162" s="368"/>
      <c r="J1162" s="370"/>
      <c r="K1162" s="147"/>
      <c r="L1162" s="170" t="s">
        <v>0</v>
      </c>
      <c r="M1162" s="171" t="s">
        <v>1</v>
      </c>
    </row>
    <row r="1163" spans="1:13" ht="88.2" x14ac:dyDescent="0.4">
      <c r="A1163" s="392">
        <v>10.1</v>
      </c>
      <c r="B1163" s="361" t="s">
        <v>584</v>
      </c>
      <c r="C1163" s="347" t="s">
        <v>55</v>
      </c>
      <c r="D1163" s="347" t="s">
        <v>217</v>
      </c>
      <c r="E1163" s="394">
        <f>I1173</f>
        <v>38</v>
      </c>
      <c r="F1163" s="49"/>
      <c r="G1163" s="145">
        <v>287</v>
      </c>
      <c r="H1163" s="61" t="s">
        <v>1064</v>
      </c>
      <c r="I1163" s="62">
        <v>6</v>
      </c>
      <c r="J1163" s="5">
        <f>I1163*9%/57</f>
        <v>9.4736842105263164E-3</v>
      </c>
      <c r="K1163" s="147" t="str">
        <f t="shared" si="127"/>
        <v/>
      </c>
      <c r="L1163" s="33"/>
      <c r="M1163" s="5">
        <f>L1163*9%/57</f>
        <v>0</v>
      </c>
    </row>
    <row r="1164" spans="1:13" ht="50.4" x14ac:dyDescent="0.4">
      <c r="A1164" s="392"/>
      <c r="B1164" s="361"/>
      <c r="C1164" s="347"/>
      <c r="D1164" s="347"/>
      <c r="E1164" s="394"/>
      <c r="F1164" s="49"/>
      <c r="G1164" s="145">
        <v>288</v>
      </c>
      <c r="H1164" s="61" t="s">
        <v>753</v>
      </c>
      <c r="I1164" s="62">
        <v>6</v>
      </c>
      <c r="J1164" s="5">
        <f t="shared" ref="J1164:J1172" si="128">I1164*9%/57</f>
        <v>9.4736842105263164E-3</v>
      </c>
      <c r="K1164" s="147" t="str">
        <f t="shared" si="127"/>
        <v/>
      </c>
      <c r="L1164" s="33"/>
      <c r="M1164" s="5">
        <f t="shared" ref="M1164:M1172" si="129">L1164*9%/57</f>
        <v>0</v>
      </c>
    </row>
    <row r="1165" spans="1:13" ht="25.2" x14ac:dyDescent="0.4">
      <c r="A1165" s="392"/>
      <c r="B1165" s="361"/>
      <c r="C1165" s="347"/>
      <c r="D1165" s="347"/>
      <c r="E1165" s="394"/>
      <c r="F1165" s="49"/>
      <c r="G1165" s="145">
        <v>289</v>
      </c>
      <c r="H1165" s="61" t="s">
        <v>226</v>
      </c>
      <c r="I1165" s="62">
        <v>4</v>
      </c>
      <c r="J1165" s="5">
        <f t="shared" si="128"/>
        <v>6.3157894736842104E-3</v>
      </c>
      <c r="K1165" s="147" t="str">
        <f t="shared" si="127"/>
        <v/>
      </c>
      <c r="L1165" s="33"/>
      <c r="M1165" s="5">
        <f t="shared" si="129"/>
        <v>0</v>
      </c>
    </row>
    <row r="1166" spans="1:13" ht="50.4" x14ac:dyDescent="0.4">
      <c r="A1166" s="392"/>
      <c r="B1166" s="361"/>
      <c r="C1166" s="347"/>
      <c r="D1166" s="347"/>
      <c r="E1166" s="394"/>
      <c r="F1166" s="49"/>
      <c r="G1166" s="145">
        <v>290</v>
      </c>
      <c r="H1166" s="61" t="s">
        <v>479</v>
      </c>
      <c r="I1166" s="62">
        <v>2</v>
      </c>
      <c r="J1166" s="5">
        <f t="shared" si="128"/>
        <v>3.1578947368421052E-3</v>
      </c>
      <c r="K1166" s="147" t="str">
        <f t="shared" si="127"/>
        <v/>
      </c>
      <c r="L1166" s="33"/>
      <c r="M1166" s="5">
        <f t="shared" si="129"/>
        <v>0</v>
      </c>
    </row>
    <row r="1167" spans="1:13" ht="50.4" x14ac:dyDescent="0.4">
      <c r="A1167" s="392"/>
      <c r="B1167" s="361"/>
      <c r="C1167" s="347"/>
      <c r="D1167" s="347"/>
      <c r="E1167" s="394"/>
      <c r="F1167" s="49"/>
      <c r="G1167" s="145">
        <v>291</v>
      </c>
      <c r="H1167" s="61" t="s">
        <v>433</v>
      </c>
      <c r="I1167" s="62">
        <v>2</v>
      </c>
      <c r="J1167" s="5">
        <f t="shared" si="128"/>
        <v>3.1578947368421052E-3</v>
      </c>
      <c r="K1167" s="147" t="str">
        <f t="shared" si="127"/>
        <v/>
      </c>
      <c r="L1167" s="33"/>
      <c r="M1167" s="5">
        <f t="shared" si="129"/>
        <v>0</v>
      </c>
    </row>
    <row r="1168" spans="1:13" ht="36.6" customHeight="1" x14ac:dyDescent="0.4">
      <c r="A1168" s="392"/>
      <c r="B1168" s="361"/>
      <c r="C1168" s="347"/>
      <c r="D1168" s="347"/>
      <c r="E1168" s="394"/>
      <c r="F1168" s="49"/>
      <c r="G1168" s="145">
        <v>292</v>
      </c>
      <c r="H1168" s="61" t="s">
        <v>294</v>
      </c>
      <c r="I1168" s="62">
        <v>2</v>
      </c>
      <c r="J1168" s="5">
        <f t="shared" si="128"/>
        <v>3.1578947368421052E-3</v>
      </c>
      <c r="K1168" s="147" t="str">
        <f t="shared" si="127"/>
        <v/>
      </c>
      <c r="L1168" s="33"/>
      <c r="M1168" s="5">
        <f t="shared" si="129"/>
        <v>0</v>
      </c>
    </row>
    <row r="1169" spans="1:13" ht="25.2" x14ac:dyDescent="0.4">
      <c r="A1169" s="392"/>
      <c r="B1169" s="361"/>
      <c r="C1169" s="347"/>
      <c r="D1169" s="347"/>
      <c r="E1169" s="394"/>
      <c r="F1169" s="49"/>
      <c r="G1169" s="145">
        <v>293</v>
      </c>
      <c r="H1169" s="61" t="s">
        <v>227</v>
      </c>
      <c r="I1169" s="62">
        <v>2</v>
      </c>
      <c r="J1169" s="5">
        <f t="shared" si="128"/>
        <v>3.1578947368421052E-3</v>
      </c>
      <c r="K1169" s="147" t="str">
        <f t="shared" si="127"/>
        <v/>
      </c>
      <c r="L1169" s="33"/>
      <c r="M1169" s="5">
        <f t="shared" si="129"/>
        <v>0</v>
      </c>
    </row>
    <row r="1170" spans="1:13" ht="61.95" customHeight="1" x14ac:dyDescent="0.4">
      <c r="A1170" s="392"/>
      <c r="B1170" s="361"/>
      <c r="C1170" s="347"/>
      <c r="D1170" s="347"/>
      <c r="E1170" s="394"/>
      <c r="F1170" s="150"/>
      <c r="G1170" s="145">
        <v>294</v>
      </c>
      <c r="H1170" s="61" t="s">
        <v>186</v>
      </c>
      <c r="I1170" s="62">
        <v>6</v>
      </c>
      <c r="J1170" s="5">
        <f t="shared" si="128"/>
        <v>9.4736842105263164E-3</v>
      </c>
      <c r="K1170" s="147" t="str">
        <f t="shared" si="127"/>
        <v/>
      </c>
      <c r="L1170" s="33"/>
      <c r="M1170" s="5">
        <f t="shared" si="129"/>
        <v>0</v>
      </c>
    </row>
    <row r="1171" spans="1:13" ht="42.6" customHeight="1" x14ac:dyDescent="0.4">
      <c r="A1171" s="392"/>
      <c r="B1171" s="361"/>
      <c r="C1171" s="347" t="s">
        <v>56</v>
      </c>
      <c r="D1171" s="347" t="s">
        <v>295</v>
      </c>
      <c r="E1171" s="394"/>
      <c r="F1171" s="150"/>
      <c r="G1171" s="145">
        <v>295</v>
      </c>
      <c r="H1171" s="61" t="s">
        <v>355</v>
      </c>
      <c r="I1171" s="62">
        <v>5</v>
      </c>
      <c r="J1171" s="5">
        <f t="shared" si="128"/>
        <v>7.8947368421052617E-3</v>
      </c>
      <c r="K1171" s="147" t="str">
        <f t="shared" si="127"/>
        <v/>
      </c>
      <c r="L1171" s="33"/>
      <c r="M1171" s="5">
        <f t="shared" si="129"/>
        <v>0</v>
      </c>
    </row>
    <row r="1172" spans="1:13" ht="51.6" customHeight="1" x14ac:dyDescent="0.4">
      <c r="A1172" s="392"/>
      <c r="B1172" s="361"/>
      <c r="C1172" s="347"/>
      <c r="D1172" s="347"/>
      <c r="E1172" s="394"/>
      <c r="F1172" s="150"/>
      <c r="G1172" s="145">
        <v>296</v>
      </c>
      <c r="H1172" s="61" t="s">
        <v>228</v>
      </c>
      <c r="I1172" s="62">
        <v>3</v>
      </c>
      <c r="J1172" s="5">
        <f t="shared" si="128"/>
        <v>4.7368421052631582E-3</v>
      </c>
      <c r="K1172" s="147" t="str">
        <f t="shared" si="127"/>
        <v/>
      </c>
      <c r="L1172" s="33"/>
      <c r="M1172" s="5">
        <f t="shared" si="129"/>
        <v>0</v>
      </c>
    </row>
    <row r="1173" spans="1:13" ht="16.2" customHeight="1" thickBot="1" x14ac:dyDescent="0.45">
      <c r="A1173" s="393"/>
      <c r="B1173" s="362"/>
      <c r="C1173" s="348"/>
      <c r="D1173" s="348"/>
      <c r="E1173" s="395"/>
      <c r="F1173" s="150"/>
      <c r="G1173" s="349" t="s">
        <v>4</v>
      </c>
      <c r="H1173" s="350"/>
      <c r="I1173" s="68">
        <f>SUM(I1163:I1172)</f>
        <v>38</v>
      </c>
      <c r="J1173" s="43">
        <f>SUM(J1163:J1172)</f>
        <v>5.9999999999999991E-2</v>
      </c>
      <c r="K1173" s="147" t="str">
        <f t="shared" si="127"/>
        <v/>
      </c>
      <c r="L1173" s="14">
        <f>SUM(L1163:L1172)</f>
        <v>0</v>
      </c>
      <c r="M1173" s="43">
        <f>SUM(M1163:M1172)</f>
        <v>0</v>
      </c>
    </row>
    <row r="1174" spans="1:13" ht="6" customHeight="1" thickBot="1" x14ac:dyDescent="0.45">
      <c r="A1174" s="23"/>
      <c r="B1174" s="35"/>
      <c r="C1174" s="23"/>
      <c r="D1174" s="58"/>
      <c r="E1174" s="23"/>
      <c r="F1174" s="9"/>
      <c r="G1174" s="75"/>
      <c r="H1174" s="75"/>
      <c r="I1174" s="76"/>
      <c r="J1174" s="77"/>
      <c r="K1174" s="41"/>
      <c r="L1174" s="76"/>
      <c r="M1174" s="78"/>
    </row>
    <row r="1175" spans="1:13" x14ac:dyDescent="0.4">
      <c r="A1175" s="351" t="s">
        <v>940</v>
      </c>
      <c r="B1175" s="352"/>
      <c r="C1175" s="352"/>
      <c r="D1175" s="352"/>
      <c r="E1175" s="352"/>
      <c r="F1175" s="352"/>
      <c r="G1175" s="352"/>
      <c r="H1175" s="352"/>
      <c r="I1175" s="352"/>
      <c r="J1175" s="353"/>
      <c r="K1175" s="147"/>
      <c r="L1175" s="26" t="s">
        <v>70</v>
      </c>
      <c r="M1175" s="27" t="s">
        <v>78</v>
      </c>
    </row>
    <row r="1176" spans="1:13" x14ac:dyDescent="0.4">
      <c r="A1176" s="145">
        <f>G1163</f>
        <v>287</v>
      </c>
      <c r="B1176" s="345"/>
      <c r="C1176" s="345"/>
      <c r="D1176" s="345"/>
      <c r="E1176" s="345"/>
      <c r="F1176" s="345"/>
      <c r="G1176" s="345"/>
      <c r="H1176" s="345"/>
      <c r="I1176" s="345"/>
      <c r="J1176" s="346"/>
      <c r="K1176" s="41"/>
      <c r="L1176" s="29"/>
      <c r="M1176" s="30"/>
    </row>
    <row r="1177" spans="1:13" x14ac:dyDescent="0.4">
      <c r="A1177" s="145">
        <f t="shared" ref="A1177:A1179" si="130">G1164</f>
        <v>288</v>
      </c>
      <c r="B1177" s="345"/>
      <c r="C1177" s="345"/>
      <c r="D1177" s="345"/>
      <c r="E1177" s="345"/>
      <c r="F1177" s="345"/>
      <c r="G1177" s="345"/>
      <c r="H1177" s="345"/>
      <c r="I1177" s="345"/>
      <c r="J1177" s="346"/>
      <c r="K1177" s="41"/>
      <c r="L1177" s="29"/>
      <c r="M1177" s="30"/>
    </row>
    <row r="1178" spans="1:13" x14ac:dyDescent="0.4">
      <c r="A1178" s="145">
        <f t="shared" si="130"/>
        <v>289</v>
      </c>
      <c r="B1178" s="345"/>
      <c r="C1178" s="345"/>
      <c r="D1178" s="345"/>
      <c r="E1178" s="345"/>
      <c r="F1178" s="345"/>
      <c r="G1178" s="345"/>
      <c r="H1178" s="345"/>
      <c r="I1178" s="345"/>
      <c r="J1178" s="346"/>
      <c r="K1178" s="41"/>
      <c r="L1178" s="29"/>
      <c r="M1178" s="30"/>
    </row>
    <row r="1179" spans="1:13" x14ac:dyDescent="0.4">
      <c r="A1179" s="145">
        <f t="shared" si="130"/>
        <v>290</v>
      </c>
      <c r="B1179" s="345"/>
      <c r="C1179" s="345"/>
      <c r="D1179" s="345"/>
      <c r="E1179" s="345"/>
      <c r="F1179" s="345"/>
      <c r="G1179" s="345"/>
      <c r="H1179" s="345"/>
      <c r="I1179" s="345"/>
      <c r="J1179" s="346"/>
      <c r="K1179" s="41"/>
      <c r="L1179" s="29"/>
      <c r="M1179" s="30"/>
    </row>
    <row r="1180" spans="1:13" x14ac:dyDescent="0.4">
      <c r="A1180" s="145">
        <f>G1167</f>
        <v>291</v>
      </c>
      <c r="B1180" s="345"/>
      <c r="C1180" s="345"/>
      <c r="D1180" s="345"/>
      <c r="E1180" s="345"/>
      <c r="F1180" s="345"/>
      <c r="G1180" s="345"/>
      <c r="H1180" s="345"/>
      <c r="I1180" s="345"/>
      <c r="J1180" s="346"/>
      <c r="K1180" s="41"/>
      <c r="L1180" s="29"/>
      <c r="M1180" s="30"/>
    </row>
    <row r="1181" spans="1:13" x14ac:dyDescent="0.4">
      <c r="A1181" s="145">
        <f t="shared" ref="A1181:A1185" si="131">G1168</f>
        <v>292</v>
      </c>
      <c r="B1181" s="345"/>
      <c r="C1181" s="345"/>
      <c r="D1181" s="345"/>
      <c r="E1181" s="345"/>
      <c r="F1181" s="345"/>
      <c r="G1181" s="345"/>
      <c r="H1181" s="345"/>
      <c r="I1181" s="345"/>
      <c r="J1181" s="346"/>
      <c r="K1181" s="41"/>
      <c r="L1181" s="29"/>
      <c r="M1181" s="30"/>
    </row>
    <row r="1182" spans="1:13" x14ac:dyDescent="0.4">
      <c r="A1182" s="145">
        <f t="shared" si="131"/>
        <v>293</v>
      </c>
      <c r="B1182" s="345"/>
      <c r="C1182" s="345"/>
      <c r="D1182" s="345"/>
      <c r="E1182" s="345"/>
      <c r="F1182" s="345"/>
      <c r="G1182" s="345"/>
      <c r="H1182" s="345"/>
      <c r="I1182" s="345"/>
      <c r="J1182" s="346"/>
      <c r="K1182" s="41"/>
      <c r="L1182" s="29"/>
      <c r="M1182" s="30"/>
    </row>
    <row r="1183" spans="1:13" x14ac:dyDescent="0.4">
      <c r="A1183" s="145">
        <f t="shared" si="131"/>
        <v>294</v>
      </c>
      <c r="B1183" s="345"/>
      <c r="C1183" s="345"/>
      <c r="D1183" s="345"/>
      <c r="E1183" s="345"/>
      <c r="F1183" s="345"/>
      <c r="G1183" s="345"/>
      <c r="H1183" s="345"/>
      <c r="I1183" s="345"/>
      <c r="J1183" s="346"/>
      <c r="K1183" s="41"/>
      <c r="L1183" s="29"/>
      <c r="M1183" s="30"/>
    </row>
    <row r="1184" spans="1:13" x14ac:dyDescent="0.4">
      <c r="A1184" s="145">
        <f t="shared" si="131"/>
        <v>295</v>
      </c>
      <c r="B1184" s="345"/>
      <c r="C1184" s="345"/>
      <c r="D1184" s="345"/>
      <c r="E1184" s="345"/>
      <c r="F1184" s="345"/>
      <c r="G1184" s="345"/>
      <c r="H1184" s="345"/>
      <c r="I1184" s="345"/>
      <c r="J1184" s="346"/>
      <c r="K1184" s="41"/>
      <c r="L1184" s="29"/>
      <c r="M1184" s="30"/>
    </row>
    <row r="1185" spans="1:13" ht="13.2" thickBot="1" x14ac:dyDescent="0.45">
      <c r="A1185" s="146">
        <f t="shared" si="131"/>
        <v>296</v>
      </c>
      <c r="B1185" s="354"/>
      <c r="C1185" s="354"/>
      <c r="D1185" s="354"/>
      <c r="E1185" s="354"/>
      <c r="F1185" s="354"/>
      <c r="G1185" s="354"/>
      <c r="H1185" s="354"/>
      <c r="I1185" s="354"/>
      <c r="J1185" s="355"/>
      <c r="K1185" s="41"/>
      <c r="L1185" s="31"/>
      <c r="M1185" s="32"/>
    </row>
    <row r="1186" spans="1:13" ht="6" customHeight="1" thickBot="1" x14ac:dyDescent="0.45">
      <c r="A1186" s="23"/>
      <c r="B1186" s="35"/>
      <c r="C1186" s="23"/>
      <c r="D1186" s="58"/>
      <c r="E1186" s="23"/>
      <c r="F1186" s="9"/>
      <c r="G1186" s="75"/>
      <c r="H1186" s="75"/>
      <c r="I1186" s="76"/>
      <c r="J1186" s="77"/>
      <c r="K1186" s="41"/>
      <c r="L1186" s="76"/>
      <c r="M1186" s="78"/>
    </row>
    <row r="1187" spans="1:13" ht="12.6" customHeight="1" x14ac:dyDescent="0.4">
      <c r="A1187" s="357">
        <v>10.199999999999999</v>
      </c>
      <c r="B1187" s="360" t="s">
        <v>769</v>
      </c>
      <c r="C1187" s="383" t="s">
        <v>57</v>
      </c>
      <c r="D1187" s="363" t="s">
        <v>509</v>
      </c>
      <c r="E1187" s="364">
        <f>I1194</f>
        <v>16</v>
      </c>
      <c r="F1187" s="49"/>
      <c r="G1187" s="144">
        <v>297</v>
      </c>
      <c r="H1187" s="4" t="s">
        <v>587</v>
      </c>
      <c r="I1187" s="66">
        <v>2</v>
      </c>
      <c r="J1187" s="67">
        <f>I1187*9%/57</f>
        <v>3.1578947368421052E-3</v>
      </c>
      <c r="K1187" s="147" t="str">
        <f t="shared" si="127"/>
        <v/>
      </c>
      <c r="L1187" s="85"/>
      <c r="M1187" s="67">
        <f>L1187*9%/57</f>
        <v>0</v>
      </c>
    </row>
    <row r="1188" spans="1:13" ht="57.6" customHeight="1" x14ac:dyDescent="0.4">
      <c r="A1188" s="358"/>
      <c r="B1188" s="361"/>
      <c r="C1188" s="384"/>
      <c r="D1188" s="347"/>
      <c r="E1188" s="365"/>
      <c r="F1188" s="49"/>
      <c r="G1188" s="145">
        <v>298</v>
      </c>
      <c r="H1188" s="61" t="s">
        <v>791</v>
      </c>
      <c r="I1188" s="62">
        <v>2</v>
      </c>
      <c r="J1188" s="1">
        <f>I1188*9%/57</f>
        <v>3.1578947368421052E-3</v>
      </c>
      <c r="K1188" s="147" t="str">
        <f t="shared" si="127"/>
        <v/>
      </c>
      <c r="L1188" s="33"/>
      <c r="M1188" s="1">
        <f>L1188*9%/57</f>
        <v>0</v>
      </c>
    </row>
    <row r="1189" spans="1:13" ht="50.4" x14ac:dyDescent="0.4">
      <c r="A1189" s="358"/>
      <c r="B1189" s="361"/>
      <c r="C1189" s="384"/>
      <c r="D1189" s="347"/>
      <c r="E1189" s="365"/>
      <c r="F1189" s="49"/>
      <c r="G1189" s="145">
        <v>299</v>
      </c>
      <c r="H1189" s="61" t="s">
        <v>585</v>
      </c>
      <c r="I1189" s="62">
        <v>4</v>
      </c>
      <c r="J1189" s="1">
        <f t="shared" ref="J1189:J1193" si="132">I1189*9%/57</f>
        <v>6.3157894736842104E-3</v>
      </c>
      <c r="K1189" s="147" t="str">
        <f t="shared" si="127"/>
        <v/>
      </c>
      <c r="L1189" s="33"/>
      <c r="M1189" s="1">
        <f t="shared" ref="M1189:M1193" si="133">L1189*9%/57</f>
        <v>0</v>
      </c>
    </row>
    <row r="1190" spans="1:13" ht="63" x14ac:dyDescent="0.4">
      <c r="A1190" s="358"/>
      <c r="B1190" s="361"/>
      <c r="C1190" s="384"/>
      <c r="D1190" s="347"/>
      <c r="E1190" s="365"/>
      <c r="F1190" s="49"/>
      <c r="G1190" s="145">
        <v>300</v>
      </c>
      <c r="H1190" s="61" t="s">
        <v>218</v>
      </c>
      <c r="I1190" s="62">
        <v>2</v>
      </c>
      <c r="J1190" s="1">
        <f t="shared" si="132"/>
        <v>3.1578947368421052E-3</v>
      </c>
      <c r="K1190" s="147" t="str">
        <f t="shared" si="127"/>
        <v/>
      </c>
      <c r="L1190" s="33"/>
      <c r="M1190" s="1">
        <f t="shared" si="133"/>
        <v>0</v>
      </c>
    </row>
    <row r="1191" spans="1:13" ht="25.2" x14ac:dyDescent="0.4">
      <c r="A1191" s="358"/>
      <c r="B1191" s="361"/>
      <c r="C1191" s="384"/>
      <c r="D1191" s="347"/>
      <c r="E1191" s="365"/>
      <c r="F1191" s="49"/>
      <c r="G1191" s="145">
        <v>301</v>
      </c>
      <c r="H1191" s="61" t="s">
        <v>792</v>
      </c>
      <c r="I1191" s="62">
        <v>2</v>
      </c>
      <c r="J1191" s="1">
        <f t="shared" si="132"/>
        <v>3.1578947368421052E-3</v>
      </c>
      <c r="K1191" s="147" t="str">
        <f t="shared" si="127"/>
        <v/>
      </c>
      <c r="L1191" s="33"/>
      <c r="M1191" s="1">
        <f t="shared" si="133"/>
        <v>0</v>
      </c>
    </row>
    <row r="1192" spans="1:13" ht="25.2" customHeight="1" x14ac:dyDescent="0.4">
      <c r="A1192" s="358"/>
      <c r="B1192" s="361"/>
      <c r="C1192" s="384" t="s">
        <v>135</v>
      </c>
      <c r="D1192" s="347" t="s">
        <v>586</v>
      </c>
      <c r="E1192" s="365"/>
      <c r="F1192" s="49"/>
      <c r="G1192" s="145">
        <v>302</v>
      </c>
      <c r="H1192" s="61" t="s">
        <v>793</v>
      </c>
      <c r="I1192" s="62">
        <v>2</v>
      </c>
      <c r="J1192" s="1">
        <f t="shared" si="132"/>
        <v>3.1578947368421052E-3</v>
      </c>
      <c r="K1192" s="147" t="str">
        <f t="shared" si="127"/>
        <v/>
      </c>
      <c r="L1192" s="33"/>
      <c r="M1192" s="1">
        <f t="shared" si="133"/>
        <v>0</v>
      </c>
    </row>
    <row r="1193" spans="1:13" ht="50.4" x14ac:dyDescent="0.4">
      <c r="A1193" s="358"/>
      <c r="B1193" s="361"/>
      <c r="C1193" s="384"/>
      <c r="D1193" s="347"/>
      <c r="E1193" s="365"/>
      <c r="F1193" s="49"/>
      <c r="G1193" s="145">
        <v>303</v>
      </c>
      <c r="H1193" s="61" t="s">
        <v>794</v>
      </c>
      <c r="I1193" s="62">
        <v>2</v>
      </c>
      <c r="J1193" s="1">
        <f t="shared" si="132"/>
        <v>3.1578947368421052E-3</v>
      </c>
      <c r="K1193" s="147" t="str">
        <f t="shared" si="127"/>
        <v/>
      </c>
      <c r="L1193" s="33"/>
      <c r="M1193" s="1">
        <f t="shared" si="133"/>
        <v>0</v>
      </c>
    </row>
    <row r="1194" spans="1:13" ht="16.2" customHeight="1" thickBot="1" x14ac:dyDescent="0.45">
      <c r="A1194" s="359"/>
      <c r="B1194" s="362"/>
      <c r="C1194" s="385"/>
      <c r="D1194" s="348"/>
      <c r="E1194" s="366"/>
      <c r="F1194" s="6"/>
      <c r="G1194" s="349" t="s">
        <v>4</v>
      </c>
      <c r="H1194" s="350"/>
      <c r="I1194" s="63">
        <f>SUM(I1187:I1193)</f>
        <v>16</v>
      </c>
      <c r="J1194" s="2">
        <f>SUM(J1187:J1193)</f>
        <v>2.5263157894736845E-2</v>
      </c>
      <c r="K1194" s="147" t="str">
        <f t="shared" si="127"/>
        <v/>
      </c>
      <c r="L1194" s="3">
        <f>SUM(L1187:L1193)</f>
        <v>0</v>
      </c>
      <c r="M1194" s="2">
        <f>SUM(M1187:M1193)</f>
        <v>0</v>
      </c>
    </row>
    <row r="1195" spans="1:13" ht="6" customHeight="1" thickBot="1" x14ac:dyDescent="0.45">
      <c r="A1195" s="41"/>
      <c r="B1195" s="35"/>
      <c r="C1195" s="41"/>
      <c r="D1195" s="58"/>
      <c r="E1195" s="41"/>
      <c r="G1195" s="75"/>
      <c r="H1195" s="75"/>
      <c r="I1195" s="82"/>
      <c r="J1195" s="83"/>
      <c r="K1195" s="41"/>
      <c r="L1195" s="86"/>
      <c r="M1195" s="93"/>
    </row>
    <row r="1196" spans="1:13" x14ac:dyDescent="0.4">
      <c r="A1196" s="351" t="s">
        <v>940</v>
      </c>
      <c r="B1196" s="352"/>
      <c r="C1196" s="352"/>
      <c r="D1196" s="352"/>
      <c r="E1196" s="352"/>
      <c r="F1196" s="352"/>
      <c r="G1196" s="352"/>
      <c r="H1196" s="352"/>
      <c r="I1196" s="352"/>
      <c r="J1196" s="353"/>
      <c r="K1196" s="147"/>
      <c r="L1196" s="26" t="s">
        <v>70</v>
      </c>
      <c r="M1196" s="27" t="s">
        <v>78</v>
      </c>
    </row>
    <row r="1197" spans="1:13" x14ac:dyDescent="0.4">
      <c r="A1197" s="145">
        <f>G1187</f>
        <v>297</v>
      </c>
      <c r="B1197" s="345"/>
      <c r="C1197" s="345"/>
      <c r="D1197" s="345"/>
      <c r="E1197" s="345"/>
      <c r="F1197" s="345"/>
      <c r="G1197" s="345"/>
      <c r="H1197" s="345"/>
      <c r="I1197" s="345"/>
      <c r="J1197" s="346"/>
      <c r="K1197" s="41"/>
      <c r="L1197" s="29"/>
      <c r="M1197" s="30"/>
    </row>
    <row r="1198" spans="1:13" x14ac:dyDescent="0.4">
      <c r="A1198" s="145">
        <f t="shared" ref="A1198:A1203" si="134">G1188</f>
        <v>298</v>
      </c>
      <c r="B1198" s="345"/>
      <c r="C1198" s="345"/>
      <c r="D1198" s="345"/>
      <c r="E1198" s="345"/>
      <c r="F1198" s="345"/>
      <c r="G1198" s="345"/>
      <c r="H1198" s="345"/>
      <c r="I1198" s="345"/>
      <c r="J1198" s="346"/>
      <c r="K1198" s="41"/>
      <c r="L1198" s="29"/>
      <c r="M1198" s="30"/>
    </row>
    <row r="1199" spans="1:13" x14ac:dyDescent="0.4">
      <c r="A1199" s="145">
        <f t="shared" si="134"/>
        <v>299</v>
      </c>
      <c r="B1199" s="345"/>
      <c r="C1199" s="345"/>
      <c r="D1199" s="345"/>
      <c r="E1199" s="345"/>
      <c r="F1199" s="345"/>
      <c r="G1199" s="345"/>
      <c r="H1199" s="345"/>
      <c r="I1199" s="345"/>
      <c r="J1199" s="346"/>
      <c r="K1199" s="41"/>
      <c r="L1199" s="29"/>
      <c r="M1199" s="30"/>
    </row>
    <row r="1200" spans="1:13" x14ac:dyDescent="0.4">
      <c r="A1200" s="145">
        <f t="shared" si="134"/>
        <v>300</v>
      </c>
      <c r="B1200" s="345"/>
      <c r="C1200" s="345"/>
      <c r="D1200" s="345"/>
      <c r="E1200" s="345"/>
      <c r="F1200" s="345"/>
      <c r="G1200" s="345"/>
      <c r="H1200" s="345"/>
      <c r="I1200" s="345"/>
      <c r="J1200" s="346"/>
      <c r="K1200" s="41"/>
      <c r="L1200" s="29"/>
      <c r="M1200" s="30"/>
    </row>
    <row r="1201" spans="1:13" x14ac:dyDescent="0.4">
      <c r="A1201" s="145">
        <f t="shared" si="134"/>
        <v>301</v>
      </c>
      <c r="B1201" s="345"/>
      <c r="C1201" s="345"/>
      <c r="D1201" s="345"/>
      <c r="E1201" s="345"/>
      <c r="F1201" s="345"/>
      <c r="G1201" s="345"/>
      <c r="H1201" s="345"/>
      <c r="I1201" s="345"/>
      <c r="J1201" s="346"/>
      <c r="K1201" s="41"/>
      <c r="L1201" s="29"/>
      <c r="M1201" s="30"/>
    </row>
    <row r="1202" spans="1:13" x14ac:dyDescent="0.4">
      <c r="A1202" s="145">
        <f t="shared" si="134"/>
        <v>302</v>
      </c>
      <c r="B1202" s="345"/>
      <c r="C1202" s="345"/>
      <c r="D1202" s="345"/>
      <c r="E1202" s="345"/>
      <c r="F1202" s="345"/>
      <c r="G1202" s="345"/>
      <c r="H1202" s="345"/>
      <c r="I1202" s="345"/>
      <c r="J1202" s="346"/>
      <c r="K1202" s="41"/>
      <c r="L1202" s="29"/>
      <c r="M1202" s="30"/>
    </row>
    <row r="1203" spans="1:13" ht="13.2" thickBot="1" x14ac:dyDescent="0.45">
      <c r="A1203" s="146">
        <f t="shared" si="134"/>
        <v>303</v>
      </c>
      <c r="B1203" s="354"/>
      <c r="C1203" s="354"/>
      <c r="D1203" s="354"/>
      <c r="E1203" s="354"/>
      <c r="F1203" s="354"/>
      <c r="G1203" s="354"/>
      <c r="H1203" s="354"/>
      <c r="I1203" s="354"/>
      <c r="J1203" s="355"/>
      <c r="K1203" s="41"/>
      <c r="L1203" s="31"/>
      <c r="M1203" s="32"/>
    </row>
    <row r="1204" spans="1:13" ht="6" customHeight="1" thickBot="1" x14ac:dyDescent="0.45">
      <c r="K1204" s="41"/>
    </row>
    <row r="1205" spans="1:13" ht="37.950000000000003" customHeight="1" x14ac:dyDescent="0.4">
      <c r="A1205" s="357">
        <v>10.3</v>
      </c>
      <c r="B1205" s="360" t="s">
        <v>588</v>
      </c>
      <c r="C1205" s="383" t="s">
        <v>58</v>
      </c>
      <c r="D1205" s="363" t="s">
        <v>136</v>
      </c>
      <c r="E1205" s="364">
        <f>I1207</f>
        <v>3</v>
      </c>
      <c r="F1205" s="49"/>
      <c r="G1205" s="144">
        <v>304</v>
      </c>
      <c r="H1205" s="4" t="s">
        <v>137</v>
      </c>
      <c r="I1205" s="66">
        <v>2</v>
      </c>
      <c r="J1205" s="67">
        <f>I1205*9%/57</f>
        <v>3.1578947368421052E-3</v>
      </c>
      <c r="K1205" s="147" t="str">
        <f t="shared" si="127"/>
        <v/>
      </c>
      <c r="L1205" s="85"/>
      <c r="M1205" s="67">
        <f>L1205*9%/57</f>
        <v>0</v>
      </c>
    </row>
    <row r="1206" spans="1:13" x14ac:dyDescent="0.4">
      <c r="A1206" s="358"/>
      <c r="B1206" s="361"/>
      <c r="C1206" s="384"/>
      <c r="D1206" s="347"/>
      <c r="E1206" s="365"/>
      <c r="F1206" s="49"/>
      <c r="G1206" s="145">
        <v>305</v>
      </c>
      <c r="H1206" s="61" t="s">
        <v>138</v>
      </c>
      <c r="I1206" s="62">
        <v>1</v>
      </c>
      <c r="J1206" s="1">
        <f>I1206*9%/57</f>
        <v>1.5789473684210526E-3</v>
      </c>
      <c r="K1206" s="147" t="str">
        <f t="shared" si="127"/>
        <v/>
      </c>
      <c r="L1206" s="33"/>
      <c r="M1206" s="1">
        <f>L1206*9%/57</f>
        <v>0</v>
      </c>
    </row>
    <row r="1207" spans="1:13" ht="16.2" customHeight="1" thickBot="1" x14ac:dyDescent="0.45">
      <c r="A1207" s="359"/>
      <c r="B1207" s="362"/>
      <c r="C1207" s="385"/>
      <c r="D1207" s="348"/>
      <c r="E1207" s="366"/>
      <c r="F1207" s="6"/>
      <c r="G1207" s="349" t="s">
        <v>4</v>
      </c>
      <c r="H1207" s="350"/>
      <c r="I1207" s="63">
        <f>SUM(I1205:I1206)</f>
        <v>3</v>
      </c>
      <c r="J1207" s="2">
        <f>SUM(J1205:J1206)</f>
        <v>4.7368421052631574E-3</v>
      </c>
      <c r="K1207" s="147" t="str">
        <f t="shared" si="127"/>
        <v/>
      </c>
      <c r="L1207" s="3">
        <f>SUM(L1205:L1206)</f>
        <v>0</v>
      </c>
      <c r="M1207" s="2">
        <f>SUM(M1205:M1206)</f>
        <v>0</v>
      </c>
    </row>
    <row r="1208" spans="1:13" ht="6" customHeight="1" thickBot="1" x14ac:dyDescent="0.45">
      <c r="K1208" s="41"/>
    </row>
    <row r="1209" spans="1:13" x14ac:dyDescent="0.4">
      <c r="A1209" s="351" t="s">
        <v>940</v>
      </c>
      <c r="B1209" s="352"/>
      <c r="C1209" s="352"/>
      <c r="D1209" s="352"/>
      <c r="E1209" s="352"/>
      <c r="F1209" s="352"/>
      <c r="G1209" s="352"/>
      <c r="H1209" s="352"/>
      <c r="I1209" s="352"/>
      <c r="J1209" s="353"/>
      <c r="K1209" s="147"/>
      <c r="L1209" s="26" t="s">
        <v>70</v>
      </c>
      <c r="M1209" s="27" t="s">
        <v>78</v>
      </c>
    </row>
    <row r="1210" spans="1:13" x14ac:dyDescent="0.4">
      <c r="A1210" s="145">
        <f>G1205</f>
        <v>304</v>
      </c>
      <c r="B1210" s="345"/>
      <c r="C1210" s="345"/>
      <c r="D1210" s="345"/>
      <c r="E1210" s="345"/>
      <c r="F1210" s="345"/>
      <c r="G1210" s="345"/>
      <c r="H1210" s="345"/>
      <c r="I1210" s="345"/>
      <c r="J1210" s="346"/>
      <c r="K1210" s="41"/>
      <c r="L1210" s="29"/>
      <c r="M1210" s="30"/>
    </row>
    <row r="1211" spans="1:13" ht="13.2" thickBot="1" x14ac:dyDescent="0.45">
      <c r="A1211" s="146">
        <f t="shared" ref="A1211" si="135">G1206</f>
        <v>305</v>
      </c>
      <c r="B1211" s="354"/>
      <c r="C1211" s="354"/>
      <c r="D1211" s="354"/>
      <c r="E1211" s="354"/>
      <c r="F1211" s="354"/>
      <c r="G1211" s="354"/>
      <c r="H1211" s="354"/>
      <c r="I1211" s="354"/>
      <c r="J1211" s="355"/>
      <c r="K1211" s="41"/>
      <c r="L1211" s="31"/>
      <c r="M1211" s="32"/>
    </row>
    <row r="1212" spans="1:13" ht="6" customHeight="1" thickBot="1" x14ac:dyDescent="0.45">
      <c r="K1212" s="41"/>
    </row>
    <row r="1213" spans="1:13" ht="54" customHeight="1" x14ac:dyDescent="0.4">
      <c r="A1213" s="351" t="s">
        <v>1050</v>
      </c>
      <c r="B1213" s="352"/>
      <c r="C1213" s="352"/>
      <c r="D1213" s="352"/>
      <c r="E1213" s="353"/>
      <c r="F1213" s="136"/>
      <c r="G1213" s="373" t="s">
        <v>59</v>
      </c>
      <c r="H1213" s="374"/>
      <c r="I1213" s="375">
        <f>I1229+I1254+I1277</f>
        <v>156</v>
      </c>
      <c r="J1213" s="376"/>
      <c r="K1213" s="147"/>
      <c r="L1213" s="173" t="s">
        <v>502</v>
      </c>
      <c r="M1213" s="174">
        <f>L1229+L1254+L1277</f>
        <v>0</v>
      </c>
    </row>
    <row r="1214" spans="1:13" ht="24" customHeight="1" x14ac:dyDescent="0.4">
      <c r="A1214" s="371" t="s">
        <v>360</v>
      </c>
      <c r="B1214" s="377" t="s">
        <v>87</v>
      </c>
      <c r="C1214" s="378" t="s">
        <v>179</v>
      </c>
      <c r="D1214" s="377" t="s">
        <v>120</v>
      </c>
      <c r="E1214" s="372" t="s">
        <v>2</v>
      </c>
      <c r="F1214" s="136"/>
      <c r="G1214" s="379" t="s">
        <v>84</v>
      </c>
      <c r="H1214" s="381" t="s">
        <v>85</v>
      </c>
      <c r="I1214" s="367" t="s">
        <v>89</v>
      </c>
      <c r="J1214" s="369" t="s">
        <v>3</v>
      </c>
      <c r="K1214" s="147"/>
      <c r="L1214" s="371" t="s">
        <v>939</v>
      </c>
      <c r="M1214" s="372"/>
    </row>
    <row r="1215" spans="1:13" x14ac:dyDescent="0.4">
      <c r="A1215" s="371"/>
      <c r="B1215" s="377"/>
      <c r="C1215" s="378"/>
      <c r="D1215" s="377"/>
      <c r="E1215" s="372"/>
      <c r="F1215" s="7"/>
      <c r="G1215" s="380"/>
      <c r="H1215" s="382"/>
      <c r="I1215" s="368"/>
      <c r="J1215" s="370"/>
      <c r="K1215" s="147"/>
      <c r="L1215" s="170" t="s">
        <v>0</v>
      </c>
      <c r="M1215" s="171" t="s">
        <v>1</v>
      </c>
    </row>
    <row r="1216" spans="1:13" ht="37.950000000000003" customHeight="1" x14ac:dyDescent="0.4">
      <c r="A1216" s="392">
        <v>11.1</v>
      </c>
      <c r="B1216" s="361" t="s">
        <v>590</v>
      </c>
      <c r="C1216" s="141" t="s">
        <v>172</v>
      </c>
      <c r="D1216" s="141" t="s">
        <v>589</v>
      </c>
      <c r="E1216" s="394">
        <f>I1229</f>
        <v>101</v>
      </c>
      <c r="F1216" s="150"/>
      <c r="G1216" s="145">
        <v>306</v>
      </c>
      <c r="H1216" s="61" t="s">
        <v>807</v>
      </c>
      <c r="I1216" s="62">
        <v>4</v>
      </c>
      <c r="J1216" s="5">
        <f>I1216*15%/398</f>
        <v>1.507537688442211E-3</v>
      </c>
      <c r="K1216" s="147" t="str">
        <f t="shared" ref="K1216:K1277" si="136">IF(AND(L1216&gt;=0,L1216&lt;=I1216),"",IF(AND(L1216&gt;I1216),"*"))</f>
        <v/>
      </c>
      <c r="L1216" s="33"/>
      <c r="M1216" s="5">
        <f>L1216*15%/398</f>
        <v>0</v>
      </c>
    </row>
    <row r="1217" spans="1:13" ht="50.4" x14ac:dyDescent="0.4">
      <c r="A1217" s="392"/>
      <c r="B1217" s="361"/>
      <c r="C1217" s="347" t="s">
        <v>173</v>
      </c>
      <c r="D1217" s="347" t="s">
        <v>528</v>
      </c>
      <c r="E1217" s="394"/>
      <c r="F1217" s="396"/>
      <c r="G1217" s="145">
        <v>307</v>
      </c>
      <c r="H1217" s="61" t="s">
        <v>187</v>
      </c>
      <c r="I1217" s="62">
        <v>4</v>
      </c>
      <c r="J1217" s="5">
        <f t="shared" ref="J1217:J1228" si="137">I1217*15%/398</f>
        <v>1.507537688442211E-3</v>
      </c>
      <c r="K1217" s="147" t="str">
        <f t="shared" si="136"/>
        <v/>
      </c>
      <c r="L1217" s="33"/>
      <c r="M1217" s="5">
        <f t="shared" ref="M1217:M1228" si="138">L1217*15%/398</f>
        <v>0</v>
      </c>
    </row>
    <row r="1218" spans="1:13" ht="89.4" customHeight="1" x14ac:dyDescent="0.4">
      <c r="A1218" s="392"/>
      <c r="B1218" s="361"/>
      <c r="C1218" s="347"/>
      <c r="D1218" s="347"/>
      <c r="E1218" s="394"/>
      <c r="F1218" s="396"/>
      <c r="G1218" s="145">
        <v>308</v>
      </c>
      <c r="H1218" s="61" t="s">
        <v>974</v>
      </c>
      <c r="I1218" s="62">
        <v>40</v>
      </c>
      <c r="J1218" s="5">
        <f t="shared" si="137"/>
        <v>1.507537688442211E-2</v>
      </c>
      <c r="K1218" s="147" t="str">
        <f t="shared" si="136"/>
        <v/>
      </c>
      <c r="L1218" s="33"/>
      <c r="M1218" s="5">
        <f t="shared" si="138"/>
        <v>0</v>
      </c>
    </row>
    <row r="1219" spans="1:13" ht="25.2" x14ac:dyDescent="0.4">
      <c r="A1219" s="392"/>
      <c r="B1219" s="361"/>
      <c r="C1219" s="347"/>
      <c r="D1219" s="347"/>
      <c r="E1219" s="394"/>
      <c r="F1219" s="11"/>
      <c r="G1219" s="145">
        <v>309</v>
      </c>
      <c r="H1219" s="61" t="s">
        <v>222</v>
      </c>
      <c r="I1219" s="62">
        <v>20</v>
      </c>
      <c r="J1219" s="5">
        <f t="shared" si="137"/>
        <v>7.537688442211055E-3</v>
      </c>
      <c r="K1219" s="147" t="str">
        <f t="shared" si="136"/>
        <v/>
      </c>
      <c r="L1219" s="33"/>
      <c r="M1219" s="5">
        <f t="shared" si="138"/>
        <v>0</v>
      </c>
    </row>
    <row r="1220" spans="1:13" ht="37.799999999999997" x14ac:dyDescent="0.4">
      <c r="A1220" s="392"/>
      <c r="B1220" s="361"/>
      <c r="C1220" s="141" t="s">
        <v>174</v>
      </c>
      <c r="D1220" s="141" t="s">
        <v>441</v>
      </c>
      <c r="E1220" s="394"/>
      <c r="F1220" s="11"/>
      <c r="G1220" s="145">
        <v>310</v>
      </c>
      <c r="H1220" s="61" t="s">
        <v>741</v>
      </c>
      <c r="I1220" s="62">
        <v>4</v>
      </c>
      <c r="J1220" s="5">
        <f t="shared" si="137"/>
        <v>1.507537688442211E-3</v>
      </c>
      <c r="K1220" s="147" t="str">
        <f t="shared" si="136"/>
        <v/>
      </c>
      <c r="L1220" s="33"/>
      <c r="M1220" s="5">
        <f t="shared" si="138"/>
        <v>0</v>
      </c>
    </row>
    <row r="1221" spans="1:13" ht="15.6" customHeight="1" x14ac:dyDescent="0.4">
      <c r="A1221" s="392"/>
      <c r="B1221" s="361"/>
      <c r="C1221" s="347" t="s">
        <v>175</v>
      </c>
      <c r="D1221" s="347" t="s">
        <v>529</v>
      </c>
      <c r="E1221" s="394"/>
      <c r="F1221" s="11"/>
      <c r="G1221" s="145">
        <v>311</v>
      </c>
      <c r="H1221" s="61" t="s">
        <v>142</v>
      </c>
      <c r="I1221" s="62">
        <v>4</v>
      </c>
      <c r="J1221" s="5">
        <f t="shared" si="137"/>
        <v>1.507537688442211E-3</v>
      </c>
      <c r="K1221" s="147" t="str">
        <f t="shared" si="136"/>
        <v/>
      </c>
      <c r="L1221" s="33"/>
      <c r="M1221" s="5">
        <f t="shared" si="138"/>
        <v>0</v>
      </c>
    </row>
    <row r="1222" spans="1:13" ht="25.2" x14ac:dyDescent="0.4">
      <c r="A1222" s="392"/>
      <c r="B1222" s="361"/>
      <c r="C1222" s="347"/>
      <c r="D1222" s="347"/>
      <c r="E1222" s="394"/>
      <c r="F1222" s="11"/>
      <c r="G1222" s="145">
        <v>312</v>
      </c>
      <c r="H1222" s="61" t="s">
        <v>740</v>
      </c>
      <c r="I1222" s="62">
        <v>3</v>
      </c>
      <c r="J1222" s="5">
        <f t="shared" si="137"/>
        <v>1.1306532663316582E-3</v>
      </c>
      <c r="K1222" s="147" t="str">
        <f t="shared" si="136"/>
        <v/>
      </c>
      <c r="L1222" s="33"/>
      <c r="M1222" s="5">
        <f t="shared" si="138"/>
        <v>0</v>
      </c>
    </row>
    <row r="1223" spans="1:13" ht="37.799999999999997" x14ac:dyDescent="0.4">
      <c r="A1223" s="392"/>
      <c r="B1223" s="361"/>
      <c r="C1223" s="347"/>
      <c r="D1223" s="347"/>
      <c r="E1223" s="394"/>
      <c r="F1223" s="11"/>
      <c r="G1223" s="145">
        <v>313</v>
      </c>
      <c r="H1223" s="61" t="s">
        <v>985</v>
      </c>
      <c r="I1223" s="62">
        <v>3</v>
      </c>
      <c r="J1223" s="5">
        <f t="shared" si="137"/>
        <v>1.1306532663316582E-3</v>
      </c>
      <c r="K1223" s="147" t="str">
        <f t="shared" si="136"/>
        <v/>
      </c>
      <c r="L1223" s="33"/>
      <c r="M1223" s="5">
        <f t="shared" si="138"/>
        <v>0</v>
      </c>
    </row>
    <row r="1224" spans="1:13" ht="15.6" customHeight="1" x14ac:dyDescent="0.4">
      <c r="A1224" s="392"/>
      <c r="B1224" s="361"/>
      <c r="C1224" s="347" t="s">
        <v>176</v>
      </c>
      <c r="D1224" s="347" t="s">
        <v>591</v>
      </c>
      <c r="E1224" s="394"/>
      <c r="F1224" s="11"/>
      <c r="G1224" s="145">
        <v>314</v>
      </c>
      <c r="H1224" s="61" t="s">
        <v>988</v>
      </c>
      <c r="I1224" s="62">
        <v>3</v>
      </c>
      <c r="J1224" s="5">
        <f t="shared" si="137"/>
        <v>1.1306532663316582E-3</v>
      </c>
      <c r="K1224" s="147" t="str">
        <f t="shared" si="136"/>
        <v/>
      </c>
      <c r="L1224" s="33"/>
      <c r="M1224" s="5">
        <f t="shared" si="138"/>
        <v>0</v>
      </c>
    </row>
    <row r="1225" spans="1:13" ht="15.6" customHeight="1" x14ac:dyDescent="0.4">
      <c r="A1225" s="392"/>
      <c r="B1225" s="361"/>
      <c r="C1225" s="347"/>
      <c r="D1225" s="347"/>
      <c r="E1225" s="394"/>
      <c r="F1225" s="11"/>
      <c r="G1225" s="145">
        <v>315</v>
      </c>
      <c r="H1225" s="61" t="s">
        <v>143</v>
      </c>
      <c r="I1225" s="62">
        <v>4</v>
      </c>
      <c r="J1225" s="5">
        <f t="shared" si="137"/>
        <v>1.507537688442211E-3</v>
      </c>
      <c r="K1225" s="147" t="str">
        <f t="shared" si="136"/>
        <v/>
      </c>
      <c r="L1225" s="33"/>
      <c r="M1225" s="5">
        <f t="shared" si="138"/>
        <v>0</v>
      </c>
    </row>
    <row r="1226" spans="1:13" ht="15.6" customHeight="1" x14ac:dyDescent="0.4">
      <c r="A1226" s="392"/>
      <c r="B1226" s="361"/>
      <c r="C1226" s="347"/>
      <c r="D1226" s="347"/>
      <c r="E1226" s="394"/>
      <c r="F1226" s="11"/>
      <c r="G1226" s="145">
        <v>316</v>
      </c>
      <c r="H1226" s="61" t="s">
        <v>144</v>
      </c>
      <c r="I1226" s="62">
        <v>2</v>
      </c>
      <c r="J1226" s="5">
        <f t="shared" si="137"/>
        <v>7.537688442211055E-4</v>
      </c>
      <c r="K1226" s="147" t="str">
        <f t="shared" si="136"/>
        <v/>
      </c>
      <c r="L1226" s="33"/>
      <c r="M1226" s="5">
        <f t="shared" si="138"/>
        <v>0</v>
      </c>
    </row>
    <row r="1227" spans="1:13" ht="39.6" customHeight="1" x14ac:dyDescent="0.4">
      <c r="A1227" s="392"/>
      <c r="B1227" s="361"/>
      <c r="C1227" s="347" t="s">
        <v>188</v>
      </c>
      <c r="D1227" s="347" t="s">
        <v>543</v>
      </c>
      <c r="E1227" s="394"/>
      <c r="F1227" s="11"/>
      <c r="G1227" s="145">
        <v>317</v>
      </c>
      <c r="H1227" s="61" t="s">
        <v>462</v>
      </c>
      <c r="I1227" s="62">
        <v>6</v>
      </c>
      <c r="J1227" s="5">
        <f t="shared" si="137"/>
        <v>2.2613065326633165E-3</v>
      </c>
      <c r="K1227" s="147" t="str">
        <f t="shared" si="136"/>
        <v/>
      </c>
      <c r="L1227" s="33"/>
      <c r="M1227" s="5">
        <f t="shared" si="138"/>
        <v>0</v>
      </c>
    </row>
    <row r="1228" spans="1:13" ht="25.2" x14ac:dyDescent="0.4">
      <c r="A1228" s="392"/>
      <c r="B1228" s="361"/>
      <c r="C1228" s="347"/>
      <c r="D1228" s="347"/>
      <c r="E1228" s="394"/>
      <c r="F1228" s="11"/>
      <c r="G1228" s="145">
        <v>318</v>
      </c>
      <c r="H1228" s="61" t="s">
        <v>510</v>
      </c>
      <c r="I1228" s="62">
        <v>4</v>
      </c>
      <c r="J1228" s="5">
        <f t="shared" si="137"/>
        <v>1.507537688442211E-3</v>
      </c>
      <c r="K1228" s="147" t="str">
        <f t="shared" si="136"/>
        <v/>
      </c>
      <c r="L1228" s="33"/>
      <c r="M1228" s="5">
        <f t="shared" si="138"/>
        <v>0</v>
      </c>
    </row>
    <row r="1229" spans="1:13" ht="16.2" customHeight="1" thickBot="1" x14ac:dyDescent="0.45">
      <c r="A1229" s="393"/>
      <c r="B1229" s="362"/>
      <c r="C1229" s="348"/>
      <c r="D1229" s="348"/>
      <c r="E1229" s="395"/>
      <c r="F1229" s="11"/>
      <c r="G1229" s="349" t="s">
        <v>4</v>
      </c>
      <c r="H1229" s="350"/>
      <c r="I1229" s="68">
        <f>SUM(I1216:I1228)</f>
        <v>101</v>
      </c>
      <c r="J1229" s="43">
        <f>SUM(J1216:J1228)</f>
        <v>3.8065326633165815E-2</v>
      </c>
      <c r="K1229" s="147" t="str">
        <f t="shared" si="136"/>
        <v/>
      </c>
      <c r="L1229" s="14">
        <f>SUM(L1216:L1228)</f>
        <v>0</v>
      </c>
      <c r="M1229" s="43">
        <f>SUM(M1216:M1228)</f>
        <v>0</v>
      </c>
    </row>
    <row r="1230" spans="1:13" ht="6" customHeight="1" thickBot="1" x14ac:dyDescent="0.45">
      <c r="A1230" s="23"/>
      <c r="B1230" s="35"/>
      <c r="C1230" s="23"/>
      <c r="D1230" s="58"/>
      <c r="E1230" s="23"/>
      <c r="F1230" s="9"/>
      <c r="G1230" s="75"/>
      <c r="H1230" s="75"/>
      <c r="I1230" s="76"/>
      <c r="J1230" s="77"/>
      <c r="K1230" s="41"/>
      <c r="L1230" s="76"/>
      <c r="M1230" s="77"/>
    </row>
    <row r="1231" spans="1:13" x14ac:dyDescent="0.4">
      <c r="A1231" s="351" t="s">
        <v>940</v>
      </c>
      <c r="B1231" s="352"/>
      <c r="C1231" s="352"/>
      <c r="D1231" s="352"/>
      <c r="E1231" s="352"/>
      <c r="F1231" s="352"/>
      <c r="G1231" s="352"/>
      <c r="H1231" s="352"/>
      <c r="I1231" s="352"/>
      <c r="J1231" s="353"/>
      <c r="K1231" s="147"/>
      <c r="L1231" s="26" t="s">
        <v>70</v>
      </c>
      <c r="M1231" s="27" t="s">
        <v>78</v>
      </c>
    </row>
    <row r="1232" spans="1:13" x14ac:dyDescent="0.4">
      <c r="A1232" s="145">
        <f>G1216</f>
        <v>306</v>
      </c>
      <c r="B1232" s="386"/>
      <c r="C1232" s="387"/>
      <c r="D1232" s="387"/>
      <c r="E1232" s="387"/>
      <c r="F1232" s="387"/>
      <c r="G1232" s="387"/>
      <c r="H1232" s="387"/>
      <c r="I1232" s="387"/>
      <c r="J1232" s="388"/>
      <c r="K1232" s="41"/>
      <c r="L1232" s="29"/>
      <c r="M1232" s="30"/>
    </row>
    <row r="1233" spans="1:13" x14ac:dyDescent="0.4">
      <c r="A1233" s="145">
        <f t="shared" ref="A1233:A1244" si="139">G1217</f>
        <v>307</v>
      </c>
      <c r="B1233" s="386"/>
      <c r="C1233" s="387"/>
      <c r="D1233" s="387"/>
      <c r="E1233" s="387"/>
      <c r="F1233" s="387"/>
      <c r="G1233" s="387"/>
      <c r="H1233" s="387"/>
      <c r="I1233" s="387"/>
      <c r="J1233" s="388"/>
      <c r="K1233" s="41"/>
      <c r="L1233" s="29"/>
      <c r="M1233" s="30"/>
    </row>
    <row r="1234" spans="1:13" x14ac:dyDescent="0.4">
      <c r="A1234" s="145">
        <f t="shared" si="139"/>
        <v>308</v>
      </c>
      <c r="B1234" s="386"/>
      <c r="C1234" s="387"/>
      <c r="D1234" s="387"/>
      <c r="E1234" s="387"/>
      <c r="F1234" s="387"/>
      <c r="G1234" s="387"/>
      <c r="H1234" s="387"/>
      <c r="I1234" s="387"/>
      <c r="J1234" s="388"/>
      <c r="K1234" s="41"/>
      <c r="L1234" s="29"/>
      <c r="M1234" s="30"/>
    </row>
    <row r="1235" spans="1:13" x14ac:dyDescent="0.4">
      <c r="A1235" s="145">
        <f t="shared" si="139"/>
        <v>309</v>
      </c>
      <c r="B1235" s="386"/>
      <c r="C1235" s="387"/>
      <c r="D1235" s="387"/>
      <c r="E1235" s="387"/>
      <c r="F1235" s="387"/>
      <c r="G1235" s="387"/>
      <c r="H1235" s="387"/>
      <c r="I1235" s="387"/>
      <c r="J1235" s="388"/>
      <c r="K1235" s="41"/>
      <c r="L1235" s="29"/>
      <c r="M1235" s="30"/>
    </row>
    <row r="1236" spans="1:13" x14ac:dyDescent="0.4">
      <c r="A1236" s="145">
        <f t="shared" si="139"/>
        <v>310</v>
      </c>
      <c r="B1236" s="386"/>
      <c r="C1236" s="387"/>
      <c r="D1236" s="387"/>
      <c r="E1236" s="387"/>
      <c r="F1236" s="387"/>
      <c r="G1236" s="387"/>
      <c r="H1236" s="387"/>
      <c r="I1236" s="387"/>
      <c r="J1236" s="388"/>
      <c r="K1236" s="41"/>
      <c r="L1236" s="29"/>
      <c r="M1236" s="30"/>
    </row>
    <row r="1237" spans="1:13" x14ac:dyDescent="0.4">
      <c r="A1237" s="145">
        <f t="shared" si="139"/>
        <v>311</v>
      </c>
      <c r="B1237" s="386"/>
      <c r="C1237" s="387"/>
      <c r="D1237" s="387"/>
      <c r="E1237" s="387"/>
      <c r="F1237" s="387"/>
      <c r="G1237" s="387"/>
      <c r="H1237" s="387"/>
      <c r="I1237" s="387"/>
      <c r="J1237" s="388"/>
      <c r="K1237" s="41"/>
      <c r="L1237" s="29"/>
      <c r="M1237" s="30"/>
    </row>
    <row r="1238" spans="1:13" x14ac:dyDescent="0.4">
      <c r="A1238" s="145">
        <f t="shared" si="139"/>
        <v>312</v>
      </c>
      <c r="B1238" s="386"/>
      <c r="C1238" s="387"/>
      <c r="D1238" s="387"/>
      <c r="E1238" s="387"/>
      <c r="F1238" s="387"/>
      <c r="G1238" s="387"/>
      <c r="H1238" s="387"/>
      <c r="I1238" s="387"/>
      <c r="J1238" s="388"/>
      <c r="K1238" s="41"/>
      <c r="L1238" s="29"/>
      <c r="M1238" s="30"/>
    </row>
    <row r="1239" spans="1:13" x14ac:dyDescent="0.4">
      <c r="A1239" s="145">
        <f t="shared" si="139"/>
        <v>313</v>
      </c>
      <c r="B1239" s="386"/>
      <c r="C1239" s="387"/>
      <c r="D1239" s="387"/>
      <c r="E1239" s="387"/>
      <c r="F1239" s="387"/>
      <c r="G1239" s="387"/>
      <c r="H1239" s="387"/>
      <c r="I1239" s="387"/>
      <c r="J1239" s="388"/>
      <c r="K1239" s="41"/>
      <c r="L1239" s="29"/>
      <c r="M1239" s="30"/>
    </row>
    <row r="1240" spans="1:13" x14ac:dyDescent="0.4">
      <c r="A1240" s="145">
        <f t="shared" si="139"/>
        <v>314</v>
      </c>
      <c r="B1240" s="386"/>
      <c r="C1240" s="387"/>
      <c r="D1240" s="387"/>
      <c r="E1240" s="387"/>
      <c r="F1240" s="387"/>
      <c r="G1240" s="387"/>
      <c r="H1240" s="387"/>
      <c r="I1240" s="387"/>
      <c r="J1240" s="388"/>
      <c r="K1240" s="41"/>
      <c r="L1240" s="29"/>
      <c r="M1240" s="30"/>
    </row>
    <row r="1241" spans="1:13" x14ac:dyDescent="0.4">
      <c r="A1241" s="145">
        <f t="shared" si="139"/>
        <v>315</v>
      </c>
      <c r="B1241" s="386"/>
      <c r="C1241" s="387"/>
      <c r="D1241" s="387"/>
      <c r="E1241" s="387"/>
      <c r="F1241" s="387"/>
      <c r="G1241" s="387"/>
      <c r="H1241" s="387"/>
      <c r="I1241" s="387"/>
      <c r="J1241" s="388"/>
      <c r="K1241" s="41"/>
      <c r="L1241" s="29"/>
      <c r="M1241" s="30"/>
    </row>
    <row r="1242" spans="1:13" x14ac:dyDescent="0.4">
      <c r="A1242" s="145">
        <f t="shared" si="139"/>
        <v>316</v>
      </c>
      <c r="B1242" s="386"/>
      <c r="C1242" s="387"/>
      <c r="D1242" s="387"/>
      <c r="E1242" s="387"/>
      <c r="F1242" s="387"/>
      <c r="G1242" s="387"/>
      <c r="H1242" s="387"/>
      <c r="I1242" s="387"/>
      <c r="J1242" s="388"/>
      <c r="K1242" s="41"/>
      <c r="L1242" s="29"/>
      <c r="M1242" s="30"/>
    </row>
    <row r="1243" spans="1:13" x14ac:dyDescent="0.4">
      <c r="A1243" s="145">
        <f t="shared" si="139"/>
        <v>317</v>
      </c>
      <c r="B1243" s="386"/>
      <c r="C1243" s="387"/>
      <c r="D1243" s="387"/>
      <c r="E1243" s="387"/>
      <c r="F1243" s="387"/>
      <c r="G1243" s="387"/>
      <c r="H1243" s="387"/>
      <c r="I1243" s="387"/>
      <c r="J1243" s="388"/>
      <c r="K1243" s="41"/>
      <c r="L1243" s="29"/>
      <c r="M1243" s="30"/>
    </row>
    <row r="1244" spans="1:13" ht="13.2" thickBot="1" x14ac:dyDescent="0.45">
      <c r="A1244" s="146">
        <f t="shared" si="139"/>
        <v>318</v>
      </c>
      <c r="B1244" s="389"/>
      <c r="C1244" s="390"/>
      <c r="D1244" s="390"/>
      <c r="E1244" s="390"/>
      <c r="F1244" s="390"/>
      <c r="G1244" s="390"/>
      <c r="H1244" s="390"/>
      <c r="I1244" s="390"/>
      <c r="J1244" s="391"/>
      <c r="K1244" s="41"/>
      <c r="L1244" s="31"/>
      <c r="M1244" s="32"/>
    </row>
    <row r="1245" spans="1:13" ht="6" customHeight="1" thickBot="1" x14ac:dyDescent="0.45">
      <c r="A1245" s="23"/>
      <c r="B1245" s="35"/>
      <c r="C1245" s="23"/>
      <c r="D1245" s="58"/>
      <c r="E1245" s="23"/>
      <c r="F1245" s="9"/>
      <c r="G1245" s="75"/>
      <c r="H1245" s="75"/>
      <c r="I1245" s="76"/>
      <c r="J1245" s="77"/>
      <c r="K1245" s="41"/>
      <c r="L1245" s="76"/>
      <c r="M1245" s="77"/>
    </row>
    <row r="1246" spans="1:13" ht="37.950000000000003" customHeight="1" x14ac:dyDescent="0.4">
      <c r="A1246" s="357">
        <v>11.2</v>
      </c>
      <c r="B1246" s="360" t="s">
        <v>770</v>
      </c>
      <c r="C1246" s="149" t="s">
        <v>60</v>
      </c>
      <c r="D1246" s="151" t="s">
        <v>145</v>
      </c>
      <c r="E1246" s="364">
        <f>I1254</f>
        <v>26</v>
      </c>
      <c r="F1246" s="6"/>
      <c r="G1246" s="144">
        <v>319</v>
      </c>
      <c r="H1246" s="4" t="s">
        <v>908</v>
      </c>
      <c r="I1246" s="66">
        <v>3</v>
      </c>
      <c r="J1246" s="67">
        <f>I1246*15%/398</f>
        <v>1.1306532663316582E-3</v>
      </c>
      <c r="K1246" s="147" t="str">
        <f t="shared" si="136"/>
        <v/>
      </c>
      <c r="L1246" s="85"/>
      <c r="M1246" s="67">
        <f>L1246*15%/398</f>
        <v>0</v>
      </c>
    </row>
    <row r="1247" spans="1:13" ht="33" customHeight="1" x14ac:dyDescent="0.4">
      <c r="A1247" s="358"/>
      <c r="B1247" s="361"/>
      <c r="C1247" s="384" t="s">
        <v>139</v>
      </c>
      <c r="D1247" s="347" t="s">
        <v>530</v>
      </c>
      <c r="E1247" s="365"/>
      <c r="F1247" s="6"/>
      <c r="G1247" s="145">
        <v>320</v>
      </c>
      <c r="H1247" s="61" t="s">
        <v>562</v>
      </c>
      <c r="I1247" s="62">
        <v>4</v>
      </c>
      <c r="J1247" s="1">
        <f>I1247*15%/398</f>
        <v>1.507537688442211E-3</v>
      </c>
      <c r="K1247" s="147" t="str">
        <f t="shared" si="136"/>
        <v/>
      </c>
      <c r="L1247" s="33"/>
      <c r="M1247" s="1">
        <f>L1247*15%/398</f>
        <v>0</v>
      </c>
    </row>
    <row r="1248" spans="1:13" ht="23.4" customHeight="1" x14ac:dyDescent="0.4">
      <c r="A1248" s="358"/>
      <c r="B1248" s="361"/>
      <c r="C1248" s="384"/>
      <c r="D1248" s="347"/>
      <c r="E1248" s="365"/>
      <c r="F1248" s="6"/>
      <c r="G1248" s="145">
        <v>321</v>
      </c>
      <c r="H1248" s="61" t="s">
        <v>356</v>
      </c>
      <c r="I1248" s="62">
        <v>3</v>
      </c>
      <c r="J1248" s="1">
        <f t="shared" ref="J1248:J1253" si="140">I1248*15%/398</f>
        <v>1.1306532663316582E-3</v>
      </c>
      <c r="K1248" s="147" t="str">
        <f t="shared" si="136"/>
        <v/>
      </c>
      <c r="L1248" s="33"/>
      <c r="M1248" s="1">
        <f t="shared" ref="M1248:M1253" si="141">L1248*15%/398</f>
        <v>0</v>
      </c>
    </row>
    <row r="1249" spans="1:13" ht="28.95" customHeight="1" x14ac:dyDescent="0.4">
      <c r="A1249" s="358"/>
      <c r="B1249" s="361"/>
      <c r="C1249" s="384"/>
      <c r="D1249" s="347"/>
      <c r="E1249" s="365"/>
      <c r="F1249" s="6"/>
      <c r="G1249" s="145">
        <v>322</v>
      </c>
      <c r="H1249" s="61" t="s">
        <v>515</v>
      </c>
      <c r="I1249" s="62">
        <v>3</v>
      </c>
      <c r="J1249" s="1">
        <f t="shared" si="140"/>
        <v>1.1306532663316582E-3</v>
      </c>
      <c r="K1249" s="147" t="str">
        <f t="shared" si="136"/>
        <v/>
      </c>
      <c r="L1249" s="33"/>
      <c r="M1249" s="1">
        <f t="shared" si="141"/>
        <v>0</v>
      </c>
    </row>
    <row r="1250" spans="1:13" ht="50.4" x14ac:dyDescent="0.4">
      <c r="A1250" s="358"/>
      <c r="B1250" s="361"/>
      <c r="C1250" s="148" t="s">
        <v>140</v>
      </c>
      <c r="D1250" s="141" t="s">
        <v>592</v>
      </c>
      <c r="E1250" s="365"/>
      <c r="F1250" s="6"/>
      <c r="G1250" s="145">
        <v>323</v>
      </c>
      <c r="H1250" s="61" t="s">
        <v>972</v>
      </c>
      <c r="I1250" s="62">
        <v>6</v>
      </c>
      <c r="J1250" s="1">
        <f t="shared" si="140"/>
        <v>2.2613065326633165E-3</v>
      </c>
      <c r="K1250" s="147" t="str">
        <f t="shared" si="136"/>
        <v/>
      </c>
      <c r="L1250" s="33"/>
      <c r="M1250" s="1">
        <f t="shared" si="141"/>
        <v>0</v>
      </c>
    </row>
    <row r="1251" spans="1:13" ht="15.6" customHeight="1" x14ac:dyDescent="0.4">
      <c r="A1251" s="358"/>
      <c r="B1251" s="361"/>
      <c r="C1251" s="384" t="s">
        <v>141</v>
      </c>
      <c r="D1251" s="347" t="s">
        <v>511</v>
      </c>
      <c r="E1251" s="365"/>
      <c r="F1251" s="6"/>
      <c r="G1251" s="145">
        <v>324</v>
      </c>
      <c r="H1251" s="61" t="s">
        <v>463</v>
      </c>
      <c r="I1251" s="62">
        <v>2</v>
      </c>
      <c r="J1251" s="1">
        <f t="shared" si="140"/>
        <v>7.537688442211055E-4</v>
      </c>
      <c r="K1251" s="147" t="str">
        <f t="shared" si="136"/>
        <v/>
      </c>
      <c r="L1251" s="33"/>
      <c r="M1251" s="1">
        <f t="shared" si="141"/>
        <v>0</v>
      </c>
    </row>
    <row r="1252" spans="1:13" ht="25.2" x14ac:dyDescent="0.4">
      <c r="A1252" s="358"/>
      <c r="B1252" s="361"/>
      <c r="C1252" s="384"/>
      <c r="D1252" s="347"/>
      <c r="E1252" s="365"/>
      <c r="F1252" s="6"/>
      <c r="G1252" s="145">
        <v>325</v>
      </c>
      <c r="H1252" s="61" t="s">
        <v>973</v>
      </c>
      <c r="I1252" s="62">
        <v>2</v>
      </c>
      <c r="J1252" s="1">
        <f t="shared" si="140"/>
        <v>7.537688442211055E-4</v>
      </c>
      <c r="K1252" s="147" t="str">
        <f t="shared" si="136"/>
        <v/>
      </c>
      <c r="L1252" s="33"/>
      <c r="M1252" s="1">
        <f t="shared" si="141"/>
        <v>0</v>
      </c>
    </row>
    <row r="1253" spans="1:13" ht="25.2" x14ac:dyDescent="0.4">
      <c r="A1253" s="358"/>
      <c r="B1253" s="361"/>
      <c r="C1253" s="384"/>
      <c r="D1253" s="347"/>
      <c r="E1253" s="365"/>
      <c r="F1253" s="6"/>
      <c r="G1253" s="145">
        <v>326</v>
      </c>
      <c r="H1253" s="61" t="s">
        <v>146</v>
      </c>
      <c r="I1253" s="62">
        <v>3</v>
      </c>
      <c r="J1253" s="1">
        <f t="shared" si="140"/>
        <v>1.1306532663316582E-3</v>
      </c>
      <c r="K1253" s="147" t="str">
        <f t="shared" si="136"/>
        <v/>
      </c>
      <c r="L1253" s="33"/>
      <c r="M1253" s="1">
        <f t="shared" si="141"/>
        <v>0</v>
      </c>
    </row>
    <row r="1254" spans="1:13" ht="16.2" customHeight="1" thickBot="1" x14ac:dyDescent="0.45">
      <c r="A1254" s="359"/>
      <c r="B1254" s="362"/>
      <c r="C1254" s="385"/>
      <c r="D1254" s="348"/>
      <c r="E1254" s="366"/>
      <c r="F1254" s="6"/>
      <c r="G1254" s="349" t="s">
        <v>4</v>
      </c>
      <c r="H1254" s="350"/>
      <c r="I1254" s="63">
        <f>SUM(I1246:I1253)</f>
        <v>26</v>
      </c>
      <c r="J1254" s="2">
        <f>SUM(J1246:J1253)</f>
        <v>9.7989949748743723E-3</v>
      </c>
      <c r="K1254" s="147" t="str">
        <f t="shared" si="136"/>
        <v/>
      </c>
      <c r="L1254" s="3">
        <f>SUM(L1246:L1253)</f>
        <v>0</v>
      </c>
      <c r="M1254" s="2">
        <f>SUM(M1246:M1253)</f>
        <v>0</v>
      </c>
    </row>
    <row r="1255" spans="1:13" ht="6" customHeight="1" thickBot="1" x14ac:dyDescent="0.45">
      <c r="A1255" s="41"/>
      <c r="B1255" s="35"/>
      <c r="C1255" s="41"/>
      <c r="D1255" s="58"/>
      <c r="E1255" s="41"/>
      <c r="G1255" s="75"/>
      <c r="H1255" s="75"/>
      <c r="I1255" s="82"/>
      <c r="J1255" s="83"/>
      <c r="K1255" s="41"/>
      <c r="L1255" s="86"/>
      <c r="M1255" s="93"/>
    </row>
    <row r="1256" spans="1:13" x14ac:dyDescent="0.4">
      <c r="A1256" s="351" t="s">
        <v>940</v>
      </c>
      <c r="B1256" s="352"/>
      <c r="C1256" s="352"/>
      <c r="D1256" s="352"/>
      <c r="E1256" s="352"/>
      <c r="F1256" s="352"/>
      <c r="G1256" s="352"/>
      <c r="H1256" s="352"/>
      <c r="I1256" s="352"/>
      <c r="J1256" s="353"/>
      <c r="K1256" s="147"/>
      <c r="L1256" s="26" t="s">
        <v>70</v>
      </c>
      <c r="M1256" s="27" t="s">
        <v>78</v>
      </c>
    </row>
    <row r="1257" spans="1:13" x14ac:dyDescent="0.4">
      <c r="A1257" s="145">
        <f>G1246</f>
        <v>319</v>
      </c>
      <c r="B1257" s="345"/>
      <c r="C1257" s="345"/>
      <c r="D1257" s="345"/>
      <c r="E1257" s="345"/>
      <c r="F1257" s="345"/>
      <c r="G1257" s="345"/>
      <c r="H1257" s="345"/>
      <c r="I1257" s="345"/>
      <c r="J1257" s="346"/>
      <c r="K1257" s="41"/>
      <c r="L1257" s="29"/>
      <c r="M1257" s="30"/>
    </row>
    <row r="1258" spans="1:13" x14ac:dyDescent="0.4">
      <c r="A1258" s="145">
        <f t="shared" ref="A1258:A1264" si="142">G1247</f>
        <v>320</v>
      </c>
      <c r="B1258" s="345"/>
      <c r="C1258" s="345"/>
      <c r="D1258" s="345"/>
      <c r="E1258" s="345"/>
      <c r="F1258" s="345"/>
      <c r="G1258" s="345"/>
      <c r="H1258" s="345"/>
      <c r="I1258" s="345"/>
      <c r="J1258" s="346"/>
      <c r="K1258" s="41"/>
      <c r="L1258" s="29"/>
      <c r="M1258" s="30"/>
    </row>
    <row r="1259" spans="1:13" x14ac:dyDescent="0.4">
      <c r="A1259" s="145">
        <f t="shared" si="142"/>
        <v>321</v>
      </c>
      <c r="B1259" s="345"/>
      <c r="C1259" s="345"/>
      <c r="D1259" s="345"/>
      <c r="E1259" s="345"/>
      <c r="F1259" s="345"/>
      <c r="G1259" s="345"/>
      <c r="H1259" s="345"/>
      <c r="I1259" s="345"/>
      <c r="J1259" s="346"/>
      <c r="K1259" s="41"/>
      <c r="L1259" s="29"/>
      <c r="M1259" s="30"/>
    </row>
    <row r="1260" spans="1:13" x14ac:dyDescent="0.4">
      <c r="A1260" s="145">
        <f t="shared" si="142"/>
        <v>322</v>
      </c>
      <c r="B1260" s="345"/>
      <c r="C1260" s="345"/>
      <c r="D1260" s="345"/>
      <c r="E1260" s="345"/>
      <c r="F1260" s="345"/>
      <c r="G1260" s="345"/>
      <c r="H1260" s="345"/>
      <c r="I1260" s="345"/>
      <c r="J1260" s="346"/>
      <c r="K1260" s="41"/>
      <c r="L1260" s="29"/>
      <c r="M1260" s="30"/>
    </row>
    <row r="1261" spans="1:13" x14ac:dyDescent="0.4">
      <c r="A1261" s="145">
        <f t="shared" si="142"/>
        <v>323</v>
      </c>
      <c r="B1261" s="345"/>
      <c r="C1261" s="345"/>
      <c r="D1261" s="345"/>
      <c r="E1261" s="345"/>
      <c r="F1261" s="345"/>
      <c r="G1261" s="345"/>
      <c r="H1261" s="345"/>
      <c r="I1261" s="345"/>
      <c r="J1261" s="346"/>
      <c r="K1261" s="41"/>
      <c r="L1261" s="29"/>
      <c r="M1261" s="30"/>
    </row>
    <row r="1262" spans="1:13" x14ac:dyDescent="0.4">
      <c r="A1262" s="145">
        <f t="shared" si="142"/>
        <v>324</v>
      </c>
      <c r="B1262" s="345"/>
      <c r="C1262" s="345"/>
      <c r="D1262" s="345"/>
      <c r="E1262" s="345"/>
      <c r="F1262" s="345"/>
      <c r="G1262" s="345"/>
      <c r="H1262" s="345"/>
      <c r="I1262" s="345"/>
      <c r="J1262" s="346"/>
      <c r="K1262" s="41"/>
      <c r="L1262" s="29"/>
      <c r="M1262" s="30"/>
    </row>
    <row r="1263" spans="1:13" x14ac:dyDescent="0.4">
      <c r="A1263" s="145">
        <f t="shared" si="142"/>
        <v>325</v>
      </c>
      <c r="B1263" s="345"/>
      <c r="C1263" s="345"/>
      <c r="D1263" s="345"/>
      <c r="E1263" s="345"/>
      <c r="F1263" s="345"/>
      <c r="G1263" s="345"/>
      <c r="H1263" s="345"/>
      <c r="I1263" s="345"/>
      <c r="J1263" s="346"/>
      <c r="K1263" s="41"/>
      <c r="L1263" s="29"/>
      <c r="M1263" s="30"/>
    </row>
    <row r="1264" spans="1:13" ht="13.2" thickBot="1" x14ac:dyDescent="0.45">
      <c r="A1264" s="146">
        <f t="shared" si="142"/>
        <v>326</v>
      </c>
      <c r="B1264" s="354"/>
      <c r="C1264" s="354"/>
      <c r="D1264" s="354"/>
      <c r="E1264" s="354"/>
      <c r="F1264" s="354"/>
      <c r="G1264" s="354"/>
      <c r="H1264" s="354"/>
      <c r="I1264" s="354"/>
      <c r="J1264" s="355"/>
      <c r="K1264" s="41"/>
      <c r="L1264" s="31"/>
      <c r="M1264" s="32"/>
    </row>
    <row r="1265" spans="1:13" ht="6" customHeight="1" thickBot="1" x14ac:dyDescent="0.45">
      <c r="A1265" s="23"/>
      <c r="B1265" s="35"/>
      <c r="C1265" s="35"/>
      <c r="D1265" s="35"/>
      <c r="E1265" s="35"/>
      <c r="F1265" s="35"/>
      <c r="G1265" s="35"/>
      <c r="H1265" s="35"/>
      <c r="I1265" s="36"/>
      <c r="J1265" s="36"/>
      <c r="K1265" s="41"/>
      <c r="L1265" s="36"/>
      <c r="M1265" s="36"/>
    </row>
    <row r="1266" spans="1:13" ht="12.6" customHeight="1" x14ac:dyDescent="0.4">
      <c r="A1266" s="357">
        <v>11.3</v>
      </c>
      <c r="B1266" s="360" t="s">
        <v>603</v>
      </c>
      <c r="C1266" s="383" t="s">
        <v>61</v>
      </c>
      <c r="D1266" s="363" t="s">
        <v>593</v>
      </c>
      <c r="E1266" s="364">
        <f>I1277</f>
        <v>29</v>
      </c>
      <c r="F1266" s="49"/>
      <c r="G1266" s="144">
        <v>327</v>
      </c>
      <c r="H1266" s="4" t="s">
        <v>223</v>
      </c>
      <c r="I1266" s="66">
        <v>2</v>
      </c>
      <c r="J1266" s="67">
        <f>I1266*15%/398</f>
        <v>7.537688442211055E-4</v>
      </c>
      <c r="K1266" s="147" t="str">
        <f t="shared" si="136"/>
        <v/>
      </c>
      <c r="L1266" s="85"/>
      <c r="M1266" s="67">
        <f>L1266*15%/398</f>
        <v>0</v>
      </c>
    </row>
    <row r="1267" spans="1:13" ht="15.6" customHeight="1" x14ac:dyDescent="0.4">
      <c r="A1267" s="358"/>
      <c r="B1267" s="361"/>
      <c r="C1267" s="384"/>
      <c r="D1267" s="347"/>
      <c r="E1267" s="365"/>
      <c r="F1267" s="49"/>
      <c r="G1267" s="145">
        <v>328</v>
      </c>
      <c r="H1267" s="61" t="s">
        <v>744</v>
      </c>
      <c r="I1267" s="62">
        <v>3</v>
      </c>
      <c r="J1267" s="1">
        <f>I1267*15%/398</f>
        <v>1.1306532663316582E-3</v>
      </c>
      <c r="K1267" s="147" t="str">
        <f t="shared" si="136"/>
        <v/>
      </c>
      <c r="L1267" s="33"/>
      <c r="M1267" s="1">
        <f>L1267*15%/398</f>
        <v>0</v>
      </c>
    </row>
    <row r="1268" spans="1:13" ht="25.2" x14ac:dyDescent="0.4">
      <c r="A1268" s="358"/>
      <c r="B1268" s="361"/>
      <c r="C1268" s="384"/>
      <c r="D1268" s="347"/>
      <c r="E1268" s="365"/>
      <c r="F1268" s="49"/>
      <c r="G1268" s="145">
        <v>329</v>
      </c>
      <c r="H1268" s="61" t="s">
        <v>594</v>
      </c>
      <c r="I1268" s="62">
        <v>2</v>
      </c>
      <c r="J1268" s="1">
        <f t="shared" ref="J1268:J1276" si="143">I1268*15%/398</f>
        <v>7.537688442211055E-4</v>
      </c>
      <c r="K1268" s="147" t="str">
        <f t="shared" si="136"/>
        <v/>
      </c>
      <c r="L1268" s="33"/>
      <c r="M1268" s="1">
        <f t="shared" ref="M1268:M1276" si="144">L1268*15%/398</f>
        <v>0</v>
      </c>
    </row>
    <row r="1269" spans="1:13" ht="15.6" customHeight="1" x14ac:dyDescent="0.4">
      <c r="A1269" s="358"/>
      <c r="B1269" s="361"/>
      <c r="C1269" s="384"/>
      <c r="D1269" s="347"/>
      <c r="E1269" s="365"/>
      <c r="F1269" s="49"/>
      <c r="G1269" s="145">
        <v>330</v>
      </c>
      <c r="H1269" s="61" t="s">
        <v>219</v>
      </c>
      <c r="I1269" s="62">
        <v>2</v>
      </c>
      <c r="J1269" s="1">
        <f t="shared" si="143"/>
        <v>7.537688442211055E-4</v>
      </c>
      <c r="K1269" s="147" t="str">
        <f t="shared" si="136"/>
        <v/>
      </c>
      <c r="L1269" s="33"/>
      <c r="M1269" s="1">
        <f t="shared" si="144"/>
        <v>0</v>
      </c>
    </row>
    <row r="1270" spans="1:13" ht="25.2" x14ac:dyDescent="0.4">
      <c r="A1270" s="358"/>
      <c r="B1270" s="361"/>
      <c r="C1270" s="384"/>
      <c r="D1270" s="347"/>
      <c r="E1270" s="365"/>
      <c r="F1270" s="49"/>
      <c r="G1270" s="145">
        <v>331</v>
      </c>
      <c r="H1270" s="61" t="s">
        <v>147</v>
      </c>
      <c r="I1270" s="62">
        <v>2</v>
      </c>
      <c r="J1270" s="1">
        <f t="shared" si="143"/>
        <v>7.537688442211055E-4</v>
      </c>
      <c r="K1270" s="147" t="str">
        <f t="shared" si="136"/>
        <v/>
      </c>
      <c r="L1270" s="33"/>
      <c r="M1270" s="1">
        <f t="shared" si="144"/>
        <v>0</v>
      </c>
    </row>
    <row r="1271" spans="1:13" ht="15.6" customHeight="1" x14ac:dyDescent="0.4">
      <c r="A1271" s="358"/>
      <c r="B1271" s="361"/>
      <c r="C1271" s="384"/>
      <c r="D1271" s="347"/>
      <c r="E1271" s="365"/>
      <c r="F1271" s="49"/>
      <c r="G1271" s="145">
        <v>332</v>
      </c>
      <c r="H1271" s="61" t="s">
        <v>971</v>
      </c>
      <c r="I1271" s="62">
        <v>2</v>
      </c>
      <c r="J1271" s="1">
        <f t="shared" si="143"/>
        <v>7.537688442211055E-4</v>
      </c>
      <c r="K1271" s="147" t="str">
        <f t="shared" si="136"/>
        <v/>
      </c>
      <c r="L1271" s="33"/>
      <c r="M1271" s="1">
        <f t="shared" si="144"/>
        <v>0</v>
      </c>
    </row>
    <row r="1272" spans="1:13" ht="15.6" customHeight="1" x14ac:dyDescent="0.4">
      <c r="A1272" s="358"/>
      <c r="B1272" s="361"/>
      <c r="C1272" s="384"/>
      <c r="D1272" s="347"/>
      <c r="E1272" s="365"/>
      <c r="F1272" s="49"/>
      <c r="G1272" s="145">
        <v>333</v>
      </c>
      <c r="H1272" s="61" t="s">
        <v>732</v>
      </c>
      <c r="I1272" s="62">
        <v>2</v>
      </c>
      <c r="J1272" s="1">
        <f t="shared" si="143"/>
        <v>7.537688442211055E-4</v>
      </c>
      <c r="K1272" s="147" t="str">
        <f t="shared" si="136"/>
        <v/>
      </c>
      <c r="L1272" s="33"/>
      <c r="M1272" s="1">
        <f t="shared" si="144"/>
        <v>0</v>
      </c>
    </row>
    <row r="1273" spans="1:13" ht="15.6" customHeight="1" x14ac:dyDescent="0.4">
      <c r="A1273" s="358"/>
      <c r="B1273" s="361"/>
      <c r="C1273" s="384"/>
      <c r="D1273" s="347"/>
      <c r="E1273" s="365"/>
      <c r="F1273" s="6"/>
      <c r="G1273" s="145">
        <v>334</v>
      </c>
      <c r="H1273" s="61" t="s">
        <v>148</v>
      </c>
      <c r="I1273" s="62">
        <v>4</v>
      </c>
      <c r="J1273" s="1">
        <f t="shared" si="143"/>
        <v>1.507537688442211E-3</v>
      </c>
      <c r="K1273" s="147" t="str">
        <f t="shared" si="136"/>
        <v/>
      </c>
      <c r="L1273" s="33"/>
      <c r="M1273" s="1">
        <f t="shared" si="144"/>
        <v>0</v>
      </c>
    </row>
    <row r="1274" spans="1:13" ht="15.6" customHeight="1" x14ac:dyDescent="0.4">
      <c r="A1274" s="358"/>
      <c r="B1274" s="361"/>
      <c r="C1274" s="384"/>
      <c r="D1274" s="347"/>
      <c r="E1274" s="365"/>
      <c r="F1274" s="6"/>
      <c r="G1274" s="145">
        <v>335</v>
      </c>
      <c r="H1274" s="61" t="s">
        <v>746</v>
      </c>
      <c r="I1274" s="62">
        <v>3</v>
      </c>
      <c r="J1274" s="1">
        <f t="shared" si="143"/>
        <v>1.1306532663316582E-3</v>
      </c>
      <c r="K1274" s="147" t="str">
        <f t="shared" si="136"/>
        <v/>
      </c>
      <c r="L1274" s="33"/>
      <c r="M1274" s="1">
        <f t="shared" si="144"/>
        <v>0</v>
      </c>
    </row>
    <row r="1275" spans="1:13" ht="15.6" customHeight="1" x14ac:dyDescent="0.4">
      <c r="A1275" s="358"/>
      <c r="B1275" s="361"/>
      <c r="C1275" s="384"/>
      <c r="D1275" s="347"/>
      <c r="E1275" s="365"/>
      <c r="F1275" s="6"/>
      <c r="G1275" s="145">
        <v>336</v>
      </c>
      <c r="H1275" s="187" t="s">
        <v>559</v>
      </c>
      <c r="I1275" s="62">
        <v>4</v>
      </c>
      <c r="J1275" s="1">
        <f t="shared" si="143"/>
        <v>1.507537688442211E-3</v>
      </c>
      <c r="K1275" s="147" t="str">
        <f t="shared" si="136"/>
        <v/>
      </c>
      <c r="L1275" s="33"/>
      <c r="M1275" s="1">
        <f t="shared" si="144"/>
        <v>0</v>
      </c>
    </row>
    <row r="1276" spans="1:13" ht="15.6" customHeight="1" x14ac:dyDescent="0.4">
      <c r="A1276" s="358"/>
      <c r="B1276" s="361"/>
      <c r="C1276" s="384"/>
      <c r="D1276" s="347"/>
      <c r="E1276" s="365"/>
      <c r="F1276" s="6"/>
      <c r="G1276" s="145">
        <v>337</v>
      </c>
      <c r="H1276" s="61" t="s">
        <v>149</v>
      </c>
      <c r="I1276" s="62">
        <v>3</v>
      </c>
      <c r="J1276" s="1">
        <f t="shared" si="143"/>
        <v>1.1306532663316582E-3</v>
      </c>
      <c r="K1276" s="147" t="str">
        <f t="shared" si="136"/>
        <v/>
      </c>
      <c r="L1276" s="33"/>
      <c r="M1276" s="1">
        <f t="shared" si="144"/>
        <v>0</v>
      </c>
    </row>
    <row r="1277" spans="1:13" ht="16.2" customHeight="1" thickBot="1" x14ac:dyDescent="0.45">
      <c r="A1277" s="359"/>
      <c r="B1277" s="362"/>
      <c r="C1277" s="385"/>
      <c r="D1277" s="348"/>
      <c r="E1277" s="366"/>
      <c r="F1277" s="6"/>
      <c r="G1277" s="349" t="s">
        <v>4</v>
      </c>
      <c r="H1277" s="350"/>
      <c r="I1277" s="63">
        <f>SUM(I1266:I1276)</f>
        <v>29</v>
      </c>
      <c r="J1277" s="2">
        <f>SUM(J1266:J1276)</f>
        <v>1.0929648241206031E-2</v>
      </c>
      <c r="K1277" s="147" t="str">
        <f t="shared" si="136"/>
        <v/>
      </c>
      <c r="L1277" s="3">
        <f>SUM(L1266:L1276)</f>
        <v>0</v>
      </c>
      <c r="M1277" s="2">
        <f>SUM(M1266:M1276)</f>
        <v>0</v>
      </c>
    </row>
    <row r="1278" spans="1:13" ht="6" customHeight="1" thickBot="1" x14ac:dyDescent="0.45">
      <c r="K1278" s="41"/>
    </row>
    <row r="1279" spans="1:13" x14ac:dyDescent="0.4">
      <c r="A1279" s="351" t="s">
        <v>940</v>
      </c>
      <c r="B1279" s="352"/>
      <c r="C1279" s="352"/>
      <c r="D1279" s="352"/>
      <c r="E1279" s="352"/>
      <c r="F1279" s="352"/>
      <c r="G1279" s="352"/>
      <c r="H1279" s="352"/>
      <c r="I1279" s="352"/>
      <c r="J1279" s="353"/>
      <c r="K1279" s="147"/>
      <c r="L1279" s="26" t="s">
        <v>70</v>
      </c>
      <c r="M1279" s="27" t="s">
        <v>78</v>
      </c>
    </row>
    <row r="1280" spans="1:13" x14ac:dyDescent="0.4">
      <c r="A1280" s="145">
        <f>G1266</f>
        <v>327</v>
      </c>
      <c r="B1280" s="345"/>
      <c r="C1280" s="345"/>
      <c r="D1280" s="345"/>
      <c r="E1280" s="345"/>
      <c r="F1280" s="345"/>
      <c r="G1280" s="345"/>
      <c r="H1280" s="345"/>
      <c r="I1280" s="345"/>
      <c r="J1280" s="346"/>
      <c r="K1280" s="41"/>
      <c r="L1280" s="29"/>
      <c r="M1280" s="30"/>
    </row>
    <row r="1281" spans="1:13" x14ac:dyDescent="0.4">
      <c r="A1281" s="145">
        <f t="shared" ref="A1281:A1290" si="145">G1267</f>
        <v>328</v>
      </c>
      <c r="B1281" s="345"/>
      <c r="C1281" s="345"/>
      <c r="D1281" s="345"/>
      <c r="E1281" s="345"/>
      <c r="F1281" s="345"/>
      <c r="G1281" s="345"/>
      <c r="H1281" s="345"/>
      <c r="I1281" s="345"/>
      <c r="J1281" s="346"/>
      <c r="K1281" s="41"/>
      <c r="L1281" s="29"/>
      <c r="M1281" s="30"/>
    </row>
    <row r="1282" spans="1:13" x14ac:dyDescent="0.4">
      <c r="A1282" s="145">
        <f t="shared" si="145"/>
        <v>329</v>
      </c>
      <c r="B1282" s="345"/>
      <c r="C1282" s="345"/>
      <c r="D1282" s="345"/>
      <c r="E1282" s="345"/>
      <c r="F1282" s="345"/>
      <c r="G1282" s="345"/>
      <c r="H1282" s="345"/>
      <c r="I1282" s="345"/>
      <c r="J1282" s="346"/>
      <c r="K1282" s="41"/>
      <c r="L1282" s="29"/>
      <c r="M1282" s="30"/>
    </row>
    <row r="1283" spans="1:13" x14ac:dyDescent="0.4">
      <c r="A1283" s="145">
        <f t="shared" si="145"/>
        <v>330</v>
      </c>
      <c r="B1283" s="345"/>
      <c r="C1283" s="345"/>
      <c r="D1283" s="345"/>
      <c r="E1283" s="345"/>
      <c r="F1283" s="345"/>
      <c r="G1283" s="345"/>
      <c r="H1283" s="345"/>
      <c r="I1283" s="345"/>
      <c r="J1283" s="346"/>
      <c r="K1283" s="41"/>
      <c r="L1283" s="29"/>
      <c r="M1283" s="30"/>
    </row>
    <row r="1284" spans="1:13" x14ac:dyDescent="0.4">
      <c r="A1284" s="145">
        <f t="shared" si="145"/>
        <v>331</v>
      </c>
      <c r="B1284" s="345"/>
      <c r="C1284" s="345"/>
      <c r="D1284" s="345"/>
      <c r="E1284" s="345"/>
      <c r="F1284" s="345"/>
      <c r="G1284" s="345"/>
      <c r="H1284" s="345"/>
      <c r="I1284" s="345"/>
      <c r="J1284" s="346"/>
      <c r="K1284" s="41"/>
      <c r="L1284" s="29"/>
      <c r="M1284" s="30"/>
    </row>
    <row r="1285" spans="1:13" x14ac:dyDescent="0.4">
      <c r="A1285" s="145">
        <f t="shared" si="145"/>
        <v>332</v>
      </c>
      <c r="B1285" s="345"/>
      <c r="C1285" s="345"/>
      <c r="D1285" s="345"/>
      <c r="E1285" s="345"/>
      <c r="F1285" s="345"/>
      <c r="G1285" s="345"/>
      <c r="H1285" s="345"/>
      <c r="I1285" s="345"/>
      <c r="J1285" s="346"/>
      <c r="K1285" s="41"/>
      <c r="L1285" s="29"/>
      <c r="M1285" s="30"/>
    </row>
    <row r="1286" spans="1:13" x14ac:dyDescent="0.4">
      <c r="A1286" s="145">
        <f t="shared" si="145"/>
        <v>333</v>
      </c>
      <c r="B1286" s="345"/>
      <c r="C1286" s="345"/>
      <c r="D1286" s="345"/>
      <c r="E1286" s="345"/>
      <c r="F1286" s="345"/>
      <c r="G1286" s="345"/>
      <c r="H1286" s="345"/>
      <c r="I1286" s="345"/>
      <c r="J1286" s="346"/>
      <c r="K1286" s="41"/>
      <c r="L1286" s="29"/>
      <c r="M1286" s="30"/>
    </row>
    <row r="1287" spans="1:13" x14ac:dyDescent="0.4">
      <c r="A1287" s="145">
        <f t="shared" si="145"/>
        <v>334</v>
      </c>
      <c r="B1287" s="345"/>
      <c r="C1287" s="345"/>
      <c r="D1287" s="345"/>
      <c r="E1287" s="345"/>
      <c r="F1287" s="345"/>
      <c r="G1287" s="345"/>
      <c r="H1287" s="345"/>
      <c r="I1287" s="345"/>
      <c r="J1287" s="346"/>
      <c r="K1287" s="41"/>
      <c r="L1287" s="29"/>
      <c r="M1287" s="30"/>
    </row>
    <row r="1288" spans="1:13" x14ac:dyDescent="0.4">
      <c r="A1288" s="145">
        <f t="shared" si="145"/>
        <v>335</v>
      </c>
      <c r="B1288" s="345"/>
      <c r="C1288" s="345"/>
      <c r="D1288" s="345"/>
      <c r="E1288" s="345"/>
      <c r="F1288" s="345"/>
      <c r="G1288" s="345"/>
      <c r="H1288" s="345"/>
      <c r="I1288" s="345"/>
      <c r="J1288" s="346"/>
      <c r="K1288" s="41"/>
      <c r="L1288" s="29"/>
      <c r="M1288" s="30"/>
    </row>
    <row r="1289" spans="1:13" x14ac:dyDescent="0.4">
      <c r="A1289" s="145">
        <f t="shared" si="145"/>
        <v>336</v>
      </c>
      <c r="B1289" s="345"/>
      <c r="C1289" s="345"/>
      <c r="D1289" s="345"/>
      <c r="E1289" s="345"/>
      <c r="F1289" s="345"/>
      <c r="G1289" s="345"/>
      <c r="H1289" s="345"/>
      <c r="I1289" s="345"/>
      <c r="J1289" s="346"/>
      <c r="K1289" s="41"/>
      <c r="L1289" s="29"/>
      <c r="M1289" s="30"/>
    </row>
    <row r="1290" spans="1:13" ht="13.2" thickBot="1" x14ac:dyDescent="0.45">
      <c r="A1290" s="146">
        <f t="shared" si="145"/>
        <v>337</v>
      </c>
      <c r="B1290" s="354"/>
      <c r="C1290" s="354"/>
      <c r="D1290" s="354"/>
      <c r="E1290" s="354"/>
      <c r="F1290" s="354"/>
      <c r="G1290" s="354"/>
      <c r="H1290" s="354"/>
      <c r="I1290" s="354"/>
      <c r="J1290" s="355"/>
      <c r="K1290" s="41"/>
      <c r="L1290" s="31"/>
      <c r="M1290" s="32"/>
    </row>
    <row r="1291" spans="1:13" ht="13.2" thickBot="1" x14ac:dyDescent="0.45">
      <c r="A1291" s="147"/>
      <c r="B1291" s="58"/>
      <c r="C1291" s="58"/>
      <c r="D1291" s="58"/>
      <c r="E1291" s="58"/>
      <c r="F1291" s="58"/>
      <c r="G1291" s="58"/>
      <c r="H1291" s="58"/>
      <c r="I1291" s="58"/>
      <c r="J1291" s="58"/>
      <c r="K1291" s="41"/>
      <c r="L1291" s="23"/>
      <c r="M1291" s="23"/>
    </row>
    <row r="1292" spans="1:13" ht="25.2" x14ac:dyDescent="0.4">
      <c r="A1292" s="351" t="s">
        <v>891</v>
      </c>
      <c r="B1292" s="352"/>
      <c r="C1292" s="352"/>
      <c r="D1292" s="352"/>
      <c r="E1292" s="353"/>
      <c r="F1292" s="136"/>
      <c r="G1292" s="373" t="s">
        <v>892</v>
      </c>
      <c r="H1292" s="374"/>
      <c r="I1292" s="375">
        <f>I1354+I1458</f>
        <v>242</v>
      </c>
      <c r="J1292" s="376"/>
      <c r="K1292" s="147"/>
      <c r="L1292" s="173" t="s">
        <v>502</v>
      </c>
      <c r="M1292" s="174">
        <f>L1354+L1458</f>
        <v>0</v>
      </c>
    </row>
    <row r="1293" spans="1:13" ht="24" customHeight="1" x14ac:dyDescent="0.4">
      <c r="A1293" s="371" t="s">
        <v>360</v>
      </c>
      <c r="B1293" s="377" t="s">
        <v>87</v>
      </c>
      <c r="C1293" s="378" t="s">
        <v>179</v>
      </c>
      <c r="D1293" s="377" t="s">
        <v>120</v>
      </c>
      <c r="E1293" s="372" t="s">
        <v>2</v>
      </c>
      <c r="F1293" s="136"/>
      <c r="G1293" s="379" t="s">
        <v>84</v>
      </c>
      <c r="H1293" s="381" t="s">
        <v>85</v>
      </c>
      <c r="I1293" s="367" t="s">
        <v>89</v>
      </c>
      <c r="J1293" s="369" t="s">
        <v>3</v>
      </c>
      <c r="K1293" s="147"/>
      <c r="L1293" s="371" t="s">
        <v>939</v>
      </c>
      <c r="M1293" s="372"/>
    </row>
    <row r="1294" spans="1:13" x14ac:dyDescent="0.4">
      <c r="A1294" s="371"/>
      <c r="B1294" s="377"/>
      <c r="C1294" s="378"/>
      <c r="D1294" s="377"/>
      <c r="E1294" s="372"/>
      <c r="F1294" s="7"/>
      <c r="G1294" s="380"/>
      <c r="H1294" s="382"/>
      <c r="I1294" s="368"/>
      <c r="J1294" s="370"/>
      <c r="K1294" s="147"/>
      <c r="L1294" s="170" t="s">
        <v>0</v>
      </c>
      <c r="M1294" s="171" t="s">
        <v>1</v>
      </c>
    </row>
    <row r="1295" spans="1:13" ht="39.6" customHeight="1" x14ac:dyDescent="0.4">
      <c r="A1295" s="358">
        <v>11.4</v>
      </c>
      <c r="B1295" s="361" t="s">
        <v>909</v>
      </c>
      <c r="C1295" s="141" t="s">
        <v>62</v>
      </c>
      <c r="D1295" s="141" t="s">
        <v>224</v>
      </c>
      <c r="E1295" s="365">
        <f>I1354</f>
        <v>129</v>
      </c>
      <c r="F1295" s="11"/>
      <c r="G1295" s="59">
        <v>338</v>
      </c>
      <c r="H1295" s="194" t="s">
        <v>571</v>
      </c>
      <c r="I1295" s="196">
        <v>2</v>
      </c>
      <c r="J1295" s="197">
        <f>I1295*15%/398</f>
        <v>7.537688442211055E-4</v>
      </c>
      <c r="K1295" s="147" t="str">
        <f t="shared" ref="K1295:K1354" si="146">IF(AND(L1295&gt;=0,L1295&lt;=I1295),"",IF(AND(L1295&gt;I1295),"*"))</f>
        <v/>
      </c>
      <c r="L1295" s="198"/>
      <c r="M1295" s="197">
        <f>L1295*15%/398</f>
        <v>0</v>
      </c>
    </row>
    <row r="1296" spans="1:13" ht="55.95" customHeight="1" x14ac:dyDescent="0.4">
      <c r="A1296" s="358"/>
      <c r="B1296" s="361"/>
      <c r="C1296" s="347" t="s">
        <v>258</v>
      </c>
      <c r="D1296" s="347" t="s">
        <v>365</v>
      </c>
      <c r="E1296" s="365"/>
      <c r="F1296" s="11"/>
      <c r="G1296" s="145">
        <v>339</v>
      </c>
      <c r="H1296" s="61" t="s">
        <v>975</v>
      </c>
      <c r="I1296" s="62">
        <v>3</v>
      </c>
      <c r="J1296" s="1">
        <f>I1296*15%/398</f>
        <v>1.1306532663316582E-3</v>
      </c>
      <c r="K1296" s="147" t="str">
        <f t="shared" si="146"/>
        <v/>
      </c>
      <c r="L1296" s="33"/>
      <c r="M1296" s="1">
        <f>L1296*15%/398</f>
        <v>0</v>
      </c>
    </row>
    <row r="1297" spans="1:13" ht="15.6" customHeight="1" x14ac:dyDescent="0.4">
      <c r="A1297" s="358"/>
      <c r="B1297" s="361"/>
      <c r="C1297" s="347"/>
      <c r="D1297" s="347"/>
      <c r="E1297" s="365"/>
      <c r="F1297" s="11"/>
      <c r="G1297" s="145">
        <v>340</v>
      </c>
      <c r="H1297" s="61" t="s">
        <v>910</v>
      </c>
      <c r="I1297" s="62">
        <v>1</v>
      </c>
      <c r="J1297" s="1">
        <f t="shared" ref="J1297:J1353" si="147">I1297*15%/398</f>
        <v>3.7688442211055275E-4</v>
      </c>
      <c r="K1297" s="147" t="str">
        <f t="shared" si="146"/>
        <v/>
      </c>
      <c r="L1297" s="33"/>
      <c r="M1297" s="1">
        <f t="shared" ref="M1297:M1353" si="148">L1297*15%/398</f>
        <v>0</v>
      </c>
    </row>
    <row r="1298" spans="1:13" ht="15.6" customHeight="1" x14ac:dyDescent="0.4">
      <c r="A1298" s="358"/>
      <c r="B1298" s="361"/>
      <c r="C1298" s="347"/>
      <c r="D1298" s="347"/>
      <c r="E1298" s="365"/>
      <c r="F1298" s="11"/>
      <c r="G1298" s="145">
        <v>341</v>
      </c>
      <c r="H1298" s="61" t="s">
        <v>361</v>
      </c>
      <c r="I1298" s="62">
        <v>1</v>
      </c>
      <c r="J1298" s="1">
        <f t="shared" si="147"/>
        <v>3.7688442211055275E-4</v>
      </c>
      <c r="K1298" s="147" t="str">
        <f t="shared" si="146"/>
        <v/>
      </c>
      <c r="L1298" s="33"/>
      <c r="M1298" s="1">
        <f t="shared" si="148"/>
        <v>0</v>
      </c>
    </row>
    <row r="1299" spans="1:13" ht="15.6" customHeight="1" x14ac:dyDescent="0.4">
      <c r="A1299" s="358"/>
      <c r="B1299" s="361"/>
      <c r="C1299" s="347"/>
      <c r="D1299" s="347"/>
      <c r="E1299" s="365"/>
      <c r="F1299" s="11"/>
      <c r="G1299" s="145">
        <v>342</v>
      </c>
      <c r="H1299" s="61" t="s">
        <v>362</v>
      </c>
      <c r="I1299" s="62">
        <v>2</v>
      </c>
      <c r="J1299" s="1">
        <f t="shared" si="147"/>
        <v>7.537688442211055E-4</v>
      </c>
      <c r="K1299" s="147" t="str">
        <f t="shared" si="146"/>
        <v/>
      </c>
      <c r="L1299" s="33"/>
      <c r="M1299" s="1">
        <f t="shared" si="148"/>
        <v>0</v>
      </c>
    </row>
    <row r="1300" spans="1:13" ht="25.2" x14ac:dyDescent="0.4">
      <c r="A1300" s="358"/>
      <c r="B1300" s="361"/>
      <c r="C1300" s="347"/>
      <c r="D1300" s="347"/>
      <c r="E1300" s="365"/>
      <c r="F1300" s="11"/>
      <c r="G1300" s="145">
        <v>343</v>
      </c>
      <c r="H1300" s="61" t="s">
        <v>363</v>
      </c>
      <c r="I1300" s="62">
        <v>2</v>
      </c>
      <c r="J1300" s="1">
        <f t="shared" si="147"/>
        <v>7.537688442211055E-4</v>
      </c>
      <c r="K1300" s="147" t="str">
        <f t="shared" si="146"/>
        <v/>
      </c>
      <c r="L1300" s="33"/>
      <c r="M1300" s="1">
        <f t="shared" si="148"/>
        <v>0</v>
      </c>
    </row>
    <row r="1301" spans="1:13" ht="15.6" customHeight="1" x14ac:dyDescent="0.4">
      <c r="A1301" s="358"/>
      <c r="B1301" s="361"/>
      <c r="C1301" s="347"/>
      <c r="D1301" s="347"/>
      <c r="E1301" s="365"/>
      <c r="F1301" s="11"/>
      <c r="G1301" s="145">
        <v>344</v>
      </c>
      <c r="H1301" s="61" t="s">
        <v>911</v>
      </c>
      <c r="I1301" s="62">
        <v>1</v>
      </c>
      <c r="J1301" s="1">
        <f t="shared" si="147"/>
        <v>3.7688442211055275E-4</v>
      </c>
      <c r="K1301" s="147" t="str">
        <f t="shared" si="146"/>
        <v/>
      </c>
      <c r="L1301" s="33"/>
      <c r="M1301" s="1">
        <f t="shared" si="148"/>
        <v>0</v>
      </c>
    </row>
    <row r="1302" spans="1:13" ht="15.6" customHeight="1" x14ac:dyDescent="0.4">
      <c r="A1302" s="358"/>
      <c r="B1302" s="361"/>
      <c r="C1302" s="347"/>
      <c r="D1302" s="347"/>
      <c r="E1302" s="365"/>
      <c r="F1302" s="11"/>
      <c r="G1302" s="145">
        <v>345</v>
      </c>
      <c r="H1302" s="61" t="s">
        <v>912</v>
      </c>
      <c r="I1302" s="62">
        <v>3</v>
      </c>
      <c r="J1302" s="1">
        <f t="shared" si="147"/>
        <v>1.1306532663316582E-3</v>
      </c>
      <c r="K1302" s="147" t="str">
        <f t="shared" si="146"/>
        <v/>
      </c>
      <c r="L1302" s="33"/>
      <c r="M1302" s="1">
        <f t="shared" si="148"/>
        <v>0</v>
      </c>
    </row>
    <row r="1303" spans="1:13" ht="25.2" x14ac:dyDescent="0.4">
      <c r="A1303" s="358"/>
      <c r="B1303" s="361"/>
      <c r="C1303" s="347"/>
      <c r="D1303" s="347"/>
      <c r="E1303" s="365"/>
      <c r="F1303" s="11"/>
      <c r="G1303" s="145">
        <v>346</v>
      </c>
      <c r="H1303" s="61" t="s">
        <v>366</v>
      </c>
      <c r="I1303" s="62">
        <v>3</v>
      </c>
      <c r="J1303" s="1">
        <f t="shared" si="147"/>
        <v>1.1306532663316582E-3</v>
      </c>
      <c r="K1303" s="147" t="str">
        <f t="shared" si="146"/>
        <v/>
      </c>
      <c r="L1303" s="33"/>
      <c r="M1303" s="1">
        <f t="shared" si="148"/>
        <v>0</v>
      </c>
    </row>
    <row r="1304" spans="1:13" ht="52.2" customHeight="1" x14ac:dyDescent="0.4">
      <c r="A1304" s="358"/>
      <c r="B1304" s="361"/>
      <c r="C1304" s="347" t="s">
        <v>259</v>
      </c>
      <c r="D1304" s="347" t="s">
        <v>367</v>
      </c>
      <c r="E1304" s="365"/>
      <c r="F1304" s="11"/>
      <c r="G1304" s="145">
        <v>347</v>
      </c>
      <c r="H1304" s="61" t="s">
        <v>976</v>
      </c>
      <c r="I1304" s="62">
        <v>3</v>
      </c>
      <c r="J1304" s="1">
        <f t="shared" si="147"/>
        <v>1.1306532663316582E-3</v>
      </c>
      <c r="K1304" s="147" t="str">
        <f t="shared" si="146"/>
        <v/>
      </c>
      <c r="L1304" s="33"/>
      <c r="M1304" s="1">
        <f t="shared" si="148"/>
        <v>0</v>
      </c>
    </row>
    <row r="1305" spans="1:13" ht="15.6" customHeight="1" x14ac:dyDescent="0.4">
      <c r="A1305" s="358"/>
      <c r="B1305" s="361"/>
      <c r="C1305" s="347"/>
      <c r="D1305" s="347"/>
      <c r="E1305" s="365"/>
      <c r="F1305" s="11"/>
      <c r="G1305" s="145">
        <v>348</v>
      </c>
      <c r="H1305" s="61" t="s">
        <v>913</v>
      </c>
      <c r="I1305" s="62">
        <v>1</v>
      </c>
      <c r="J1305" s="1">
        <f t="shared" si="147"/>
        <v>3.7688442211055275E-4</v>
      </c>
      <c r="K1305" s="147" t="str">
        <f t="shared" si="146"/>
        <v/>
      </c>
      <c r="L1305" s="33"/>
      <c r="M1305" s="1">
        <f t="shared" si="148"/>
        <v>0</v>
      </c>
    </row>
    <row r="1306" spans="1:13" ht="15.6" customHeight="1" x14ac:dyDescent="0.4">
      <c r="A1306" s="358"/>
      <c r="B1306" s="361"/>
      <c r="C1306" s="347"/>
      <c r="D1306" s="347"/>
      <c r="E1306" s="365"/>
      <c r="F1306" s="11"/>
      <c r="G1306" s="145">
        <v>349</v>
      </c>
      <c r="H1306" s="61" t="s">
        <v>361</v>
      </c>
      <c r="I1306" s="62">
        <v>1</v>
      </c>
      <c r="J1306" s="1">
        <f t="shared" si="147"/>
        <v>3.7688442211055275E-4</v>
      </c>
      <c r="K1306" s="147" t="str">
        <f t="shared" si="146"/>
        <v/>
      </c>
      <c r="L1306" s="33"/>
      <c r="M1306" s="1">
        <f t="shared" si="148"/>
        <v>0</v>
      </c>
    </row>
    <row r="1307" spans="1:13" ht="25.2" x14ac:dyDescent="0.4">
      <c r="A1307" s="358"/>
      <c r="B1307" s="361"/>
      <c r="C1307" s="347"/>
      <c r="D1307" s="347"/>
      <c r="E1307" s="365"/>
      <c r="F1307" s="11"/>
      <c r="G1307" s="145">
        <v>350</v>
      </c>
      <c r="H1307" s="61" t="s">
        <v>368</v>
      </c>
      <c r="I1307" s="62">
        <v>2</v>
      </c>
      <c r="J1307" s="1">
        <f t="shared" si="147"/>
        <v>7.537688442211055E-4</v>
      </c>
      <c r="K1307" s="147" t="str">
        <f t="shared" si="146"/>
        <v/>
      </c>
      <c r="L1307" s="33"/>
      <c r="M1307" s="1">
        <f t="shared" si="148"/>
        <v>0</v>
      </c>
    </row>
    <row r="1308" spans="1:13" ht="15.6" customHeight="1" x14ac:dyDescent="0.4">
      <c r="A1308" s="358"/>
      <c r="B1308" s="361"/>
      <c r="C1308" s="347"/>
      <c r="D1308" s="347"/>
      <c r="E1308" s="365"/>
      <c r="F1308" s="11"/>
      <c r="G1308" s="145">
        <v>351</v>
      </c>
      <c r="H1308" s="61" t="s">
        <v>914</v>
      </c>
      <c r="I1308" s="62">
        <v>1</v>
      </c>
      <c r="J1308" s="1">
        <f t="shared" si="147"/>
        <v>3.7688442211055275E-4</v>
      </c>
      <c r="K1308" s="147" t="str">
        <f t="shared" si="146"/>
        <v/>
      </c>
      <c r="L1308" s="33"/>
      <c r="M1308" s="1">
        <f t="shared" si="148"/>
        <v>0</v>
      </c>
    </row>
    <row r="1309" spans="1:13" ht="15.6" customHeight="1" x14ac:dyDescent="0.4">
      <c r="A1309" s="358"/>
      <c r="B1309" s="361"/>
      <c r="C1309" s="347"/>
      <c r="D1309" s="347"/>
      <c r="E1309" s="365"/>
      <c r="F1309" s="11"/>
      <c r="G1309" s="145">
        <v>352</v>
      </c>
      <c r="H1309" s="61" t="s">
        <v>915</v>
      </c>
      <c r="I1309" s="62">
        <v>3</v>
      </c>
      <c r="J1309" s="1">
        <f t="shared" si="147"/>
        <v>1.1306532663316582E-3</v>
      </c>
      <c r="K1309" s="147" t="str">
        <f t="shared" si="146"/>
        <v/>
      </c>
      <c r="L1309" s="33"/>
      <c r="M1309" s="1">
        <f t="shared" si="148"/>
        <v>0</v>
      </c>
    </row>
    <row r="1310" spans="1:13" ht="25.2" x14ac:dyDescent="0.4">
      <c r="A1310" s="358"/>
      <c r="B1310" s="361"/>
      <c r="C1310" s="347"/>
      <c r="D1310" s="347"/>
      <c r="E1310" s="365"/>
      <c r="F1310" s="11"/>
      <c r="G1310" s="145">
        <v>353</v>
      </c>
      <c r="H1310" s="61" t="s">
        <v>369</v>
      </c>
      <c r="I1310" s="62">
        <v>3</v>
      </c>
      <c r="J1310" s="1">
        <f t="shared" si="147"/>
        <v>1.1306532663316582E-3</v>
      </c>
      <c r="K1310" s="147" t="str">
        <f t="shared" si="146"/>
        <v/>
      </c>
      <c r="L1310" s="33"/>
      <c r="M1310" s="1">
        <f t="shared" si="148"/>
        <v>0</v>
      </c>
    </row>
    <row r="1311" spans="1:13" ht="51" customHeight="1" x14ac:dyDescent="0.4">
      <c r="A1311" s="358"/>
      <c r="B1311" s="361"/>
      <c r="C1311" s="347" t="s">
        <v>260</v>
      </c>
      <c r="D1311" s="347" t="s">
        <v>370</v>
      </c>
      <c r="E1311" s="365"/>
      <c r="F1311" s="11"/>
      <c r="G1311" s="145">
        <v>354</v>
      </c>
      <c r="H1311" s="61" t="s">
        <v>976</v>
      </c>
      <c r="I1311" s="62">
        <v>3</v>
      </c>
      <c r="J1311" s="1">
        <f t="shared" si="147"/>
        <v>1.1306532663316582E-3</v>
      </c>
      <c r="K1311" s="147" t="str">
        <f t="shared" si="146"/>
        <v/>
      </c>
      <c r="L1311" s="33"/>
      <c r="M1311" s="1">
        <f t="shared" si="148"/>
        <v>0</v>
      </c>
    </row>
    <row r="1312" spans="1:13" ht="15.6" customHeight="1" x14ac:dyDescent="0.4">
      <c r="A1312" s="358"/>
      <c r="B1312" s="361"/>
      <c r="C1312" s="347"/>
      <c r="D1312" s="347"/>
      <c r="E1312" s="365"/>
      <c r="F1312" s="11"/>
      <c r="G1312" s="145">
        <v>355</v>
      </c>
      <c r="H1312" s="61" t="s">
        <v>913</v>
      </c>
      <c r="I1312" s="62">
        <v>1</v>
      </c>
      <c r="J1312" s="1">
        <f t="shared" si="147"/>
        <v>3.7688442211055275E-4</v>
      </c>
      <c r="K1312" s="147" t="str">
        <f t="shared" si="146"/>
        <v/>
      </c>
      <c r="L1312" s="33"/>
      <c r="M1312" s="1">
        <f t="shared" si="148"/>
        <v>0</v>
      </c>
    </row>
    <row r="1313" spans="1:13" ht="15.6" customHeight="1" x14ac:dyDescent="0.4">
      <c r="A1313" s="358"/>
      <c r="B1313" s="361"/>
      <c r="C1313" s="347"/>
      <c r="D1313" s="347"/>
      <c r="E1313" s="365"/>
      <c r="F1313" s="11"/>
      <c r="G1313" s="145">
        <v>356</v>
      </c>
      <c r="H1313" s="61" t="s">
        <v>361</v>
      </c>
      <c r="I1313" s="62">
        <v>1</v>
      </c>
      <c r="J1313" s="1">
        <f t="shared" si="147"/>
        <v>3.7688442211055275E-4</v>
      </c>
      <c r="K1313" s="147" t="str">
        <f t="shared" si="146"/>
        <v/>
      </c>
      <c r="L1313" s="33"/>
      <c r="M1313" s="1">
        <f t="shared" si="148"/>
        <v>0</v>
      </c>
    </row>
    <row r="1314" spans="1:13" ht="25.2" x14ac:dyDescent="0.4">
      <c r="A1314" s="358"/>
      <c r="B1314" s="361"/>
      <c r="C1314" s="347"/>
      <c r="D1314" s="347"/>
      <c r="E1314" s="365"/>
      <c r="F1314" s="11"/>
      <c r="G1314" s="145">
        <v>357</v>
      </c>
      <c r="H1314" s="61" t="s">
        <v>372</v>
      </c>
      <c r="I1314" s="62">
        <v>2</v>
      </c>
      <c r="J1314" s="1">
        <f t="shared" si="147"/>
        <v>7.537688442211055E-4</v>
      </c>
      <c r="K1314" s="147" t="str">
        <f t="shared" si="146"/>
        <v/>
      </c>
      <c r="L1314" s="33"/>
      <c r="M1314" s="1">
        <f t="shared" si="148"/>
        <v>0</v>
      </c>
    </row>
    <row r="1315" spans="1:13" ht="15.6" customHeight="1" x14ac:dyDescent="0.4">
      <c r="A1315" s="358"/>
      <c r="B1315" s="361"/>
      <c r="C1315" s="347"/>
      <c r="D1315" s="347"/>
      <c r="E1315" s="365"/>
      <c r="F1315" s="11"/>
      <c r="G1315" s="145">
        <v>358</v>
      </c>
      <c r="H1315" s="61" t="s">
        <v>371</v>
      </c>
      <c r="I1315" s="62">
        <v>1</v>
      </c>
      <c r="J1315" s="1">
        <f t="shared" si="147"/>
        <v>3.7688442211055275E-4</v>
      </c>
      <c r="K1315" s="147" t="str">
        <f t="shared" si="146"/>
        <v/>
      </c>
      <c r="L1315" s="33"/>
      <c r="M1315" s="1">
        <f t="shared" si="148"/>
        <v>0</v>
      </c>
    </row>
    <row r="1316" spans="1:13" ht="15.6" customHeight="1" x14ac:dyDescent="0.4">
      <c r="A1316" s="358"/>
      <c r="B1316" s="361"/>
      <c r="C1316" s="347"/>
      <c r="D1316" s="347"/>
      <c r="E1316" s="365"/>
      <c r="F1316" s="11"/>
      <c r="G1316" s="145">
        <v>359</v>
      </c>
      <c r="H1316" s="61" t="s">
        <v>912</v>
      </c>
      <c r="I1316" s="62">
        <v>3</v>
      </c>
      <c r="J1316" s="1">
        <f t="shared" si="147"/>
        <v>1.1306532663316582E-3</v>
      </c>
      <c r="K1316" s="147" t="str">
        <f t="shared" si="146"/>
        <v/>
      </c>
      <c r="L1316" s="33"/>
      <c r="M1316" s="1">
        <f t="shared" si="148"/>
        <v>0</v>
      </c>
    </row>
    <row r="1317" spans="1:13" ht="25.2" x14ac:dyDescent="0.4">
      <c r="A1317" s="358"/>
      <c r="B1317" s="361"/>
      <c r="C1317" s="347"/>
      <c r="D1317" s="347"/>
      <c r="E1317" s="365"/>
      <c r="F1317" s="11"/>
      <c r="G1317" s="145">
        <v>360</v>
      </c>
      <c r="H1317" s="61" t="s">
        <v>369</v>
      </c>
      <c r="I1317" s="62">
        <v>3</v>
      </c>
      <c r="J1317" s="1">
        <f t="shared" si="147"/>
        <v>1.1306532663316582E-3</v>
      </c>
      <c r="K1317" s="147" t="str">
        <f t="shared" si="146"/>
        <v/>
      </c>
      <c r="L1317" s="33"/>
      <c r="M1317" s="1">
        <f t="shared" si="148"/>
        <v>0</v>
      </c>
    </row>
    <row r="1318" spans="1:13" ht="15.6" customHeight="1" x14ac:dyDescent="0.4">
      <c r="A1318" s="358"/>
      <c r="B1318" s="361"/>
      <c r="C1318" s="347" t="s">
        <v>261</v>
      </c>
      <c r="D1318" s="347" t="s">
        <v>190</v>
      </c>
      <c r="E1318" s="365"/>
      <c r="F1318" s="11"/>
      <c r="G1318" s="145">
        <v>361</v>
      </c>
      <c r="H1318" s="61" t="s">
        <v>374</v>
      </c>
      <c r="I1318" s="62">
        <v>2</v>
      </c>
      <c r="J1318" s="1">
        <f t="shared" si="147"/>
        <v>7.537688442211055E-4</v>
      </c>
      <c r="K1318" s="147" t="str">
        <f t="shared" si="146"/>
        <v/>
      </c>
      <c r="L1318" s="33"/>
      <c r="M1318" s="1">
        <f t="shared" si="148"/>
        <v>0</v>
      </c>
    </row>
    <row r="1319" spans="1:13" ht="37.799999999999997" x14ac:dyDescent="0.4">
      <c r="A1319" s="358"/>
      <c r="B1319" s="361"/>
      <c r="C1319" s="347"/>
      <c r="D1319" s="347"/>
      <c r="E1319" s="365"/>
      <c r="F1319" s="11"/>
      <c r="G1319" s="145">
        <v>362</v>
      </c>
      <c r="H1319" s="61" t="s">
        <v>375</v>
      </c>
      <c r="I1319" s="62">
        <v>3</v>
      </c>
      <c r="J1319" s="1">
        <f t="shared" si="147"/>
        <v>1.1306532663316582E-3</v>
      </c>
      <c r="K1319" s="147" t="str">
        <f t="shared" si="146"/>
        <v/>
      </c>
      <c r="L1319" s="33"/>
      <c r="M1319" s="1">
        <f t="shared" si="148"/>
        <v>0</v>
      </c>
    </row>
    <row r="1320" spans="1:13" ht="15.6" customHeight="1" x14ac:dyDescent="0.4">
      <c r="A1320" s="358"/>
      <c r="B1320" s="361"/>
      <c r="C1320" s="347"/>
      <c r="D1320" s="347"/>
      <c r="E1320" s="365"/>
      <c r="F1320" s="11"/>
      <c r="G1320" s="145">
        <v>363</v>
      </c>
      <c r="H1320" s="61" t="s">
        <v>373</v>
      </c>
      <c r="I1320" s="62">
        <v>1</v>
      </c>
      <c r="J1320" s="1">
        <f t="shared" si="147"/>
        <v>3.7688442211055275E-4</v>
      </c>
      <c r="K1320" s="147" t="str">
        <f t="shared" si="146"/>
        <v/>
      </c>
      <c r="L1320" s="33"/>
      <c r="M1320" s="1">
        <f t="shared" si="148"/>
        <v>0</v>
      </c>
    </row>
    <row r="1321" spans="1:13" ht="15.6" customHeight="1" x14ac:dyDescent="0.4">
      <c r="A1321" s="358"/>
      <c r="B1321" s="361"/>
      <c r="C1321" s="347"/>
      <c r="D1321" s="347"/>
      <c r="E1321" s="365"/>
      <c r="F1321" s="11"/>
      <c r="G1321" s="145">
        <v>364</v>
      </c>
      <c r="H1321" s="61" t="s">
        <v>912</v>
      </c>
      <c r="I1321" s="62">
        <v>3</v>
      </c>
      <c r="J1321" s="1">
        <f t="shared" si="147"/>
        <v>1.1306532663316582E-3</v>
      </c>
      <c r="K1321" s="147" t="str">
        <f t="shared" si="146"/>
        <v/>
      </c>
      <c r="L1321" s="33"/>
      <c r="M1321" s="1">
        <f t="shared" si="148"/>
        <v>0</v>
      </c>
    </row>
    <row r="1322" spans="1:13" ht="25.2" x14ac:dyDescent="0.4">
      <c r="A1322" s="358"/>
      <c r="B1322" s="361"/>
      <c r="C1322" s="347"/>
      <c r="D1322" s="347"/>
      <c r="E1322" s="365"/>
      <c r="F1322" s="11"/>
      <c r="G1322" s="145">
        <v>365</v>
      </c>
      <c r="H1322" s="61" t="s">
        <v>369</v>
      </c>
      <c r="I1322" s="62">
        <v>3</v>
      </c>
      <c r="J1322" s="1">
        <f t="shared" si="147"/>
        <v>1.1306532663316582E-3</v>
      </c>
      <c r="K1322" s="147" t="str">
        <f t="shared" si="146"/>
        <v/>
      </c>
      <c r="L1322" s="33"/>
      <c r="M1322" s="1">
        <f t="shared" si="148"/>
        <v>0</v>
      </c>
    </row>
    <row r="1323" spans="1:13" ht="37.799999999999997" x14ac:dyDescent="0.4">
      <c r="A1323" s="358"/>
      <c r="B1323" s="361"/>
      <c r="C1323" s="347" t="s">
        <v>262</v>
      </c>
      <c r="D1323" s="347" t="s">
        <v>191</v>
      </c>
      <c r="E1323" s="365"/>
      <c r="F1323" s="11"/>
      <c r="G1323" s="145">
        <v>366</v>
      </c>
      <c r="H1323" s="61" t="s">
        <v>377</v>
      </c>
      <c r="I1323" s="62">
        <v>3</v>
      </c>
      <c r="J1323" s="1">
        <f t="shared" si="147"/>
        <v>1.1306532663316582E-3</v>
      </c>
      <c r="K1323" s="147" t="str">
        <f t="shared" si="146"/>
        <v/>
      </c>
      <c r="L1323" s="33"/>
      <c r="M1323" s="1">
        <f t="shared" si="148"/>
        <v>0</v>
      </c>
    </row>
    <row r="1324" spans="1:13" ht="15.6" customHeight="1" x14ac:dyDescent="0.4">
      <c r="A1324" s="358"/>
      <c r="B1324" s="361"/>
      <c r="C1324" s="347"/>
      <c r="D1324" s="347"/>
      <c r="E1324" s="365"/>
      <c r="F1324" s="11"/>
      <c r="G1324" s="145">
        <v>367</v>
      </c>
      <c r="H1324" s="61" t="s">
        <v>376</v>
      </c>
      <c r="I1324" s="62">
        <v>2</v>
      </c>
      <c r="J1324" s="1">
        <f t="shared" si="147"/>
        <v>7.537688442211055E-4</v>
      </c>
      <c r="K1324" s="147" t="str">
        <f t="shared" si="146"/>
        <v/>
      </c>
      <c r="L1324" s="33"/>
      <c r="M1324" s="1">
        <f t="shared" si="148"/>
        <v>0</v>
      </c>
    </row>
    <row r="1325" spans="1:13" ht="25.2" x14ac:dyDescent="0.4">
      <c r="A1325" s="358"/>
      <c r="B1325" s="361"/>
      <c r="C1325" s="347"/>
      <c r="D1325" s="347"/>
      <c r="E1325" s="365"/>
      <c r="F1325" s="11"/>
      <c r="G1325" s="145">
        <v>368</v>
      </c>
      <c r="H1325" s="61" t="s">
        <v>378</v>
      </c>
      <c r="I1325" s="62">
        <v>2</v>
      </c>
      <c r="J1325" s="1">
        <f t="shared" si="147"/>
        <v>7.537688442211055E-4</v>
      </c>
      <c r="K1325" s="147" t="str">
        <f t="shared" si="146"/>
        <v/>
      </c>
      <c r="L1325" s="33"/>
      <c r="M1325" s="1">
        <f t="shared" si="148"/>
        <v>0</v>
      </c>
    </row>
    <row r="1326" spans="1:13" ht="15.6" customHeight="1" x14ac:dyDescent="0.4">
      <c r="A1326" s="358"/>
      <c r="B1326" s="361"/>
      <c r="C1326" s="347"/>
      <c r="D1326" s="347"/>
      <c r="E1326" s="365"/>
      <c r="F1326" s="11"/>
      <c r="G1326" s="145">
        <v>369</v>
      </c>
      <c r="H1326" s="61" t="s">
        <v>1068</v>
      </c>
      <c r="I1326" s="62">
        <v>1</v>
      </c>
      <c r="J1326" s="1">
        <f t="shared" si="147"/>
        <v>3.7688442211055275E-4</v>
      </c>
      <c r="K1326" s="147" t="str">
        <f t="shared" si="146"/>
        <v/>
      </c>
      <c r="L1326" s="33"/>
      <c r="M1326" s="1">
        <f t="shared" si="148"/>
        <v>0</v>
      </c>
    </row>
    <row r="1327" spans="1:13" ht="15.6" customHeight="1" x14ac:dyDescent="0.4">
      <c r="A1327" s="358"/>
      <c r="B1327" s="361"/>
      <c r="C1327" s="347"/>
      <c r="D1327" s="347"/>
      <c r="E1327" s="365"/>
      <c r="F1327" s="11"/>
      <c r="G1327" s="145">
        <v>370</v>
      </c>
      <c r="H1327" s="61" t="s">
        <v>743</v>
      </c>
      <c r="I1327" s="62">
        <v>1</v>
      </c>
      <c r="J1327" s="1">
        <f t="shared" si="147"/>
        <v>3.7688442211055275E-4</v>
      </c>
      <c r="K1327" s="147" t="str">
        <f t="shared" si="146"/>
        <v/>
      </c>
      <c r="L1327" s="33"/>
      <c r="M1327" s="1">
        <f t="shared" si="148"/>
        <v>0</v>
      </c>
    </row>
    <row r="1328" spans="1:13" ht="25.2" x14ac:dyDescent="0.4">
      <c r="A1328" s="358"/>
      <c r="B1328" s="361"/>
      <c r="C1328" s="347"/>
      <c r="D1328" s="347"/>
      <c r="E1328" s="365"/>
      <c r="F1328" s="11"/>
      <c r="G1328" s="145">
        <v>371</v>
      </c>
      <c r="H1328" s="61" t="s">
        <v>369</v>
      </c>
      <c r="I1328" s="62">
        <v>3</v>
      </c>
      <c r="J1328" s="1">
        <f t="shared" si="147"/>
        <v>1.1306532663316582E-3</v>
      </c>
      <c r="K1328" s="147" t="str">
        <f t="shared" si="146"/>
        <v/>
      </c>
      <c r="L1328" s="33"/>
      <c r="M1328" s="1">
        <f t="shared" si="148"/>
        <v>0</v>
      </c>
    </row>
    <row r="1329" spans="1:13" ht="50.4" x14ac:dyDescent="0.4">
      <c r="A1329" s="358"/>
      <c r="B1329" s="361"/>
      <c r="C1329" s="347" t="s">
        <v>263</v>
      </c>
      <c r="D1329" s="347" t="s">
        <v>192</v>
      </c>
      <c r="E1329" s="365"/>
      <c r="F1329" s="11"/>
      <c r="G1329" s="145">
        <v>372</v>
      </c>
      <c r="H1329" s="61" t="s">
        <v>977</v>
      </c>
      <c r="I1329" s="62">
        <v>3</v>
      </c>
      <c r="J1329" s="1">
        <f t="shared" si="147"/>
        <v>1.1306532663316582E-3</v>
      </c>
      <c r="K1329" s="147" t="str">
        <f t="shared" si="146"/>
        <v/>
      </c>
      <c r="L1329" s="33"/>
      <c r="M1329" s="1">
        <f t="shared" si="148"/>
        <v>0</v>
      </c>
    </row>
    <row r="1330" spans="1:13" ht="15.6" customHeight="1" x14ac:dyDescent="0.4">
      <c r="A1330" s="358"/>
      <c r="B1330" s="361"/>
      <c r="C1330" s="347"/>
      <c r="D1330" s="347"/>
      <c r="E1330" s="365"/>
      <c r="F1330" s="11"/>
      <c r="G1330" s="145">
        <v>373</v>
      </c>
      <c r="H1330" s="61" t="s">
        <v>379</v>
      </c>
      <c r="I1330" s="62">
        <v>1</v>
      </c>
      <c r="J1330" s="1">
        <f t="shared" si="147"/>
        <v>3.7688442211055275E-4</v>
      </c>
      <c r="K1330" s="147" t="str">
        <f t="shared" si="146"/>
        <v/>
      </c>
      <c r="L1330" s="33"/>
      <c r="M1330" s="1">
        <f t="shared" si="148"/>
        <v>0</v>
      </c>
    </row>
    <row r="1331" spans="1:13" ht="15.6" customHeight="1" x14ac:dyDescent="0.4">
      <c r="A1331" s="358"/>
      <c r="B1331" s="361"/>
      <c r="C1331" s="347"/>
      <c r="D1331" s="347"/>
      <c r="E1331" s="365"/>
      <c r="F1331" s="11"/>
      <c r="G1331" s="145">
        <v>374</v>
      </c>
      <c r="H1331" s="61" t="s">
        <v>916</v>
      </c>
      <c r="I1331" s="62">
        <v>1</v>
      </c>
      <c r="J1331" s="1">
        <f t="shared" si="147"/>
        <v>3.7688442211055275E-4</v>
      </c>
      <c r="K1331" s="147" t="str">
        <f t="shared" si="146"/>
        <v/>
      </c>
      <c r="L1331" s="33"/>
      <c r="M1331" s="1">
        <f t="shared" si="148"/>
        <v>0</v>
      </c>
    </row>
    <row r="1332" spans="1:13" ht="15.6" customHeight="1" x14ac:dyDescent="0.4">
      <c r="A1332" s="358"/>
      <c r="B1332" s="361"/>
      <c r="C1332" s="347"/>
      <c r="D1332" s="347"/>
      <c r="E1332" s="365"/>
      <c r="F1332" s="11"/>
      <c r="G1332" s="145">
        <v>375</v>
      </c>
      <c r="H1332" s="61" t="s">
        <v>361</v>
      </c>
      <c r="I1332" s="62">
        <v>1</v>
      </c>
      <c r="J1332" s="1">
        <f t="shared" si="147"/>
        <v>3.7688442211055275E-4</v>
      </c>
      <c r="K1332" s="147" t="str">
        <f t="shared" si="146"/>
        <v/>
      </c>
      <c r="L1332" s="33"/>
      <c r="M1332" s="1">
        <f t="shared" si="148"/>
        <v>0</v>
      </c>
    </row>
    <row r="1333" spans="1:13" ht="25.2" x14ac:dyDescent="0.4">
      <c r="A1333" s="358"/>
      <c r="B1333" s="361"/>
      <c r="C1333" s="347"/>
      <c r="D1333" s="347"/>
      <c r="E1333" s="365"/>
      <c r="F1333" s="11"/>
      <c r="G1333" s="145">
        <v>376</v>
      </c>
      <c r="H1333" s="61" t="s">
        <v>380</v>
      </c>
      <c r="I1333" s="62">
        <v>2</v>
      </c>
      <c r="J1333" s="1">
        <f t="shared" si="147"/>
        <v>7.537688442211055E-4</v>
      </c>
      <c r="K1333" s="147" t="str">
        <f t="shared" si="146"/>
        <v/>
      </c>
      <c r="L1333" s="33"/>
      <c r="M1333" s="1">
        <f t="shared" si="148"/>
        <v>0</v>
      </c>
    </row>
    <row r="1334" spans="1:13" ht="25.2" x14ac:dyDescent="0.4">
      <c r="A1334" s="358"/>
      <c r="B1334" s="361"/>
      <c r="C1334" s="347"/>
      <c r="D1334" s="347"/>
      <c r="E1334" s="365"/>
      <c r="F1334" s="11"/>
      <c r="G1334" s="145">
        <v>377</v>
      </c>
      <c r="H1334" s="61" t="s">
        <v>1067</v>
      </c>
      <c r="I1334" s="62">
        <v>1</v>
      </c>
      <c r="J1334" s="1">
        <f t="shared" si="147"/>
        <v>3.7688442211055275E-4</v>
      </c>
      <c r="K1334" s="147" t="str">
        <f t="shared" si="146"/>
        <v/>
      </c>
      <c r="L1334" s="33"/>
      <c r="M1334" s="1">
        <f t="shared" si="148"/>
        <v>0</v>
      </c>
    </row>
    <row r="1335" spans="1:13" ht="15.6" customHeight="1" x14ac:dyDescent="0.4">
      <c r="A1335" s="358"/>
      <c r="B1335" s="361"/>
      <c r="C1335" s="347"/>
      <c r="D1335" s="347"/>
      <c r="E1335" s="365"/>
      <c r="F1335" s="11"/>
      <c r="G1335" s="145">
        <v>378</v>
      </c>
      <c r="H1335" s="61" t="s">
        <v>912</v>
      </c>
      <c r="I1335" s="62">
        <v>3</v>
      </c>
      <c r="J1335" s="1">
        <f t="shared" si="147"/>
        <v>1.1306532663316582E-3</v>
      </c>
      <c r="K1335" s="147" t="str">
        <f t="shared" si="146"/>
        <v/>
      </c>
      <c r="L1335" s="33"/>
      <c r="M1335" s="1">
        <f t="shared" si="148"/>
        <v>0</v>
      </c>
    </row>
    <row r="1336" spans="1:13" ht="25.2" x14ac:dyDescent="0.4">
      <c r="A1336" s="358"/>
      <c r="B1336" s="361"/>
      <c r="C1336" s="347"/>
      <c r="D1336" s="347"/>
      <c r="E1336" s="365"/>
      <c r="F1336" s="11"/>
      <c r="G1336" s="145">
        <v>379</v>
      </c>
      <c r="H1336" s="61" t="s">
        <v>369</v>
      </c>
      <c r="I1336" s="62">
        <v>3</v>
      </c>
      <c r="J1336" s="1">
        <f t="shared" si="147"/>
        <v>1.1306532663316582E-3</v>
      </c>
      <c r="K1336" s="147" t="str">
        <f t="shared" si="146"/>
        <v/>
      </c>
      <c r="L1336" s="33"/>
      <c r="M1336" s="1">
        <f t="shared" si="148"/>
        <v>0</v>
      </c>
    </row>
    <row r="1337" spans="1:13" ht="50.4" x14ac:dyDescent="0.4">
      <c r="A1337" s="358"/>
      <c r="B1337" s="361"/>
      <c r="C1337" s="347" t="s">
        <v>264</v>
      </c>
      <c r="D1337" s="347" t="s">
        <v>193</v>
      </c>
      <c r="E1337" s="365"/>
      <c r="F1337" s="11"/>
      <c r="G1337" s="145">
        <v>380</v>
      </c>
      <c r="H1337" s="61" t="s">
        <v>977</v>
      </c>
      <c r="I1337" s="62">
        <v>3</v>
      </c>
      <c r="J1337" s="1">
        <f t="shared" si="147"/>
        <v>1.1306532663316582E-3</v>
      </c>
      <c r="K1337" s="147" t="str">
        <f t="shared" si="146"/>
        <v/>
      </c>
      <c r="L1337" s="33"/>
      <c r="M1337" s="1">
        <f t="shared" si="148"/>
        <v>0</v>
      </c>
    </row>
    <row r="1338" spans="1:13" ht="15.6" customHeight="1" x14ac:dyDescent="0.4">
      <c r="A1338" s="358"/>
      <c r="B1338" s="361"/>
      <c r="C1338" s="347"/>
      <c r="D1338" s="347"/>
      <c r="E1338" s="365"/>
      <c r="F1338" s="11"/>
      <c r="G1338" s="145">
        <v>381</v>
      </c>
      <c r="H1338" s="61" t="s">
        <v>381</v>
      </c>
      <c r="I1338" s="62">
        <v>2</v>
      </c>
      <c r="J1338" s="1">
        <f t="shared" si="147"/>
        <v>7.537688442211055E-4</v>
      </c>
      <c r="K1338" s="147" t="str">
        <f t="shared" si="146"/>
        <v/>
      </c>
      <c r="L1338" s="33"/>
      <c r="M1338" s="1">
        <f t="shared" si="148"/>
        <v>0</v>
      </c>
    </row>
    <row r="1339" spans="1:13" ht="25.2" x14ac:dyDescent="0.4">
      <c r="A1339" s="358"/>
      <c r="B1339" s="361"/>
      <c r="C1339" s="347"/>
      <c r="D1339" s="347"/>
      <c r="E1339" s="365"/>
      <c r="F1339" s="11"/>
      <c r="G1339" s="145">
        <v>382</v>
      </c>
      <c r="H1339" s="61" t="s">
        <v>978</v>
      </c>
      <c r="I1339" s="62">
        <v>2</v>
      </c>
      <c r="J1339" s="1">
        <f t="shared" si="147"/>
        <v>7.537688442211055E-4</v>
      </c>
      <c r="K1339" s="147" t="str">
        <f t="shared" si="146"/>
        <v/>
      </c>
      <c r="L1339" s="33"/>
      <c r="M1339" s="1">
        <f t="shared" si="148"/>
        <v>0</v>
      </c>
    </row>
    <row r="1340" spans="1:13" ht="15.6" customHeight="1" x14ac:dyDescent="0.4">
      <c r="A1340" s="358"/>
      <c r="B1340" s="361"/>
      <c r="C1340" s="347"/>
      <c r="D1340" s="347"/>
      <c r="E1340" s="365"/>
      <c r="F1340" s="11"/>
      <c r="G1340" s="145">
        <v>383</v>
      </c>
      <c r="H1340" s="61" t="s">
        <v>382</v>
      </c>
      <c r="I1340" s="62">
        <v>1</v>
      </c>
      <c r="J1340" s="1">
        <f t="shared" si="147"/>
        <v>3.7688442211055275E-4</v>
      </c>
      <c r="K1340" s="147" t="str">
        <f t="shared" si="146"/>
        <v/>
      </c>
      <c r="L1340" s="33"/>
      <c r="M1340" s="1">
        <f t="shared" si="148"/>
        <v>0</v>
      </c>
    </row>
    <row r="1341" spans="1:13" ht="25.2" x14ac:dyDescent="0.4">
      <c r="A1341" s="358"/>
      <c r="B1341" s="361"/>
      <c r="C1341" s="347"/>
      <c r="D1341" s="347"/>
      <c r="E1341" s="365"/>
      <c r="F1341" s="11"/>
      <c r="G1341" s="145">
        <v>384</v>
      </c>
      <c r="H1341" s="61" t="s">
        <v>369</v>
      </c>
      <c r="I1341" s="62">
        <v>3</v>
      </c>
      <c r="J1341" s="1">
        <f t="shared" si="147"/>
        <v>1.1306532663316582E-3</v>
      </c>
      <c r="K1341" s="147" t="str">
        <f t="shared" si="146"/>
        <v/>
      </c>
      <c r="L1341" s="33"/>
      <c r="M1341" s="1">
        <f t="shared" si="148"/>
        <v>0</v>
      </c>
    </row>
    <row r="1342" spans="1:13" ht="50.4" x14ac:dyDescent="0.4">
      <c r="A1342" s="358"/>
      <c r="B1342" s="361"/>
      <c r="C1342" s="347" t="s">
        <v>265</v>
      </c>
      <c r="D1342" s="347" t="s">
        <v>194</v>
      </c>
      <c r="E1342" s="365"/>
      <c r="F1342" s="11"/>
      <c r="G1342" s="145">
        <v>385</v>
      </c>
      <c r="H1342" s="61" t="s">
        <v>977</v>
      </c>
      <c r="I1342" s="62">
        <v>3</v>
      </c>
      <c r="J1342" s="1">
        <f t="shared" si="147"/>
        <v>1.1306532663316582E-3</v>
      </c>
      <c r="K1342" s="147" t="str">
        <f t="shared" si="146"/>
        <v/>
      </c>
      <c r="L1342" s="33"/>
      <c r="M1342" s="1">
        <f t="shared" si="148"/>
        <v>0</v>
      </c>
    </row>
    <row r="1343" spans="1:13" ht="15.6" customHeight="1" x14ac:dyDescent="0.4">
      <c r="A1343" s="358"/>
      <c r="B1343" s="361"/>
      <c r="C1343" s="347"/>
      <c r="D1343" s="347"/>
      <c r="E1343" s="365"/>
      <c r="F1343" s="11"/>
      <c r="G1343" s="145">
        <v>386</v>
      </c>
      <c r="H1343" s="61" t="s">
        <v>383</v>
      </c>
      <c r="I1343" s="62">
        <v>2</v>
      </c>
      <c r="J1343" s="1">
        <f t="shared" si="147"/>
        <v>7.537688442211055E-4</v>
      </c>
      <c r="K1343" s="147" t="str">
        <f t="shared" si="146"/>
        <v/>
      </c>
      <c r="L1343" s="33"/>
      <c r="M1343" s="1">
        <f t="shared" si="148"/>
        <v>0</v>
      </c>
    </row>
    <row r="1344" spans="1:13" ht="25.2" x14ac:dyDescent="0.4">
      <c r="A1344" s="358"/>
      <c r="B1344" s="361"/>
      <c r="C1344" s="347"/>
      <c r="D1344" s="347"/>
      <c r="E1344" s="365"/>
      <c r="F1344" s="11"/>
      <c r="G1344" s="145">
        <v>387</v>
      </c>
      <c r="H1344" s="61" t="s">
        <v>979</v>
      </c>
      <c r="I1344" s="62">
        <v>2</v>
      </c>
      <c r="J1344" s="1">
        <f t="shared" si="147"/>
        <v>7.537688442211055E-4</v>
      </c>
      <c r="K1344" s="147" t="str">
        <f t="shared" si="146"/>
        <v/>
      </c>
      <c r="L1344" s="33"/>
      <c r="M1344" s="1">
        <f t="shared" si="148"/>
        <v>0</v>
      </c>
    </row>
    <row r="1345" spans="1:13" ht="25.2" x14ac:dyDescent="0.4">
      <c r="A1345" s="358"/>
      <c r="B1345" s="361"/>
      <c r="C1345" s="347"/>
      <c r="D1345" s="347"/>
      <c r="E1345" s="365"/>
      <c r="F1345" s="11"/>
      <c r="G1345" s="145">
        <v>388</v>
      </c>
      <c r="H1345" s="61" t="s">
        <v>369</v>
      </c>
      <c r="I1345" s="62">
        <v>3</v>
      </c>
      <c r="J1345" s="1">
        <f t="shared" si="147"/>
        <v>1.1306532663316582E-3</v>
      </c>
      <c r="K1345" s="147" t="str">
        <f t="shared" si="146"/>
        <v/>
      </c>
      <c r="L1345" s="33"/>
      <c r="M1345" s="1">
        <f t="shared" si="148"/>
        <v>0</v>
      </c>
    </row>
    <row r="1346" spans="1:13" ht="52.95" customHeight="1" x14ac:dyDescent="0.4">
      <c r="A1346" s="358"/>
      <c r="B1346" s="361"/>
      <c r="C1346" s="347" t="s">
        <v>266</v>
      </c>
      <c r="D1346" s="347" t="s">
        <v>195</v>
      </c>
      <c r="E1346" s="365"/>
      <c r="F1346" s="11"/>
      <c r="G1346" s="145">
        <v>389</v>
      </c>
      <c r="H1346" s="61" t="s">
        <v>976</v>
      </c>
      <c r="I1346" s="62">
        <v>3</v>
      </c>
      <c r="J1346" s="1">
        <f t="shared" si="147"/>
        <v>1.1306532663316582E-3</v>
      </c>
      <c r="K1346" s="147" t="str">
        <f t="shared" si="146"/>
        <v/>
      </c>
      <c r="L1346" s="33"/>
      <c r="M1346" s="1">
        <f t="shared" si="148"/>
        <v>0</v>
      </c>
    </row>
    <row r="1347" spans="1:13" ht="37.799999999999997" x14ac:dyDescent="0.4">
      <c r="A1347" s="358"/>
      <c r="B1347" s="361"/>
      <c r="C1347" s="347"/>
      <c r="D1347" s="347"/>
      <c r="E1347" s="365"/>
      <c r="F1347" s="11"/>
      <c r="G1347" s="145">
        <v>390</v>
      </c>
      <c r="H1347" s="48" t="s">
        <v>1069</v>
      </c>
      <c r="I1347" s="62">
        <v>3</v>
      </c>
      <c r="J1347" s="1">
        <f t="shared" si="147"/>
        <v>1.1306532663316582E-3</v>
      </c>
      <c r="K1347" s="147" t="str">
        <f t="shared" si="146"/>
        <v/>
      </c>
      <c r="L1347" s="33"/>
      <c r="M1347" s="1">
        <f t="shared" si="148"/>
        <v>0</v>
      </c>
    </row>
    <row r="1348" spans="1:13" ht="15.6" customHeight="1" x14ac:dyDescent="0.4">
      <c r="A1348" s="358"/>
      <c r="B1348" s="361"/>
      <c r="C1348" s="347"/>
      <c r="D1348" s="347"/>
      <c r="E1348" s="365"/>
      <c r="F1348" s="11"/>
      <c r="G1348" s="145">
        <v>391</v>
      </c>
      <c r="H1348" s="61" t="s">
        <v>912</v>
      </c>
      <c r="I1348" s="62">
        <v>3</v>
      </c>
      <c r="J1348" s="1">
        <f t="shared" si="147"/>
        <v>1.1306532663316582E-3</v>
      </c>
      <c r="K1348" s="147" t="str">
        <f t="shared" si="146"/>
        <v/>
      </c>
      <c r="L1348" s="33"/>
      <c r="M1348" s="1">
        <f t="shared" si="148"/>
        <v>0</v>
      </c>
    </row>
    <row r="1349" spans="1:13" ht="25.2" x14ac:dyDescent="0.4">
      <c r="A1349" s="358"/>
      <c r="B1349" s="361"/>
      <c r="C1349" s="347"/>
      <c r="D1349" s="347"/>
      <c r="E1349" s="365"/>
      <c r="F1349" s="11"/>
      <c r="G1349" s="145">
        <v>392</v>
      </c>
      <c r="H1349" s="61" t="s">
        <v>369</v>
      </c>
      <c r="I1349" s="62">
        <v>3</v>
      </c>
      <c r="J1349" s="1">
        <f t="shared" si="147"/>
        <v>1.1306532663316582E-3</v>
      </c>
      <c r="K1349" s="147" t="str">
        <f t="shared" si="146"/>
        <v/>
      </c>
      <c r="L1349" s="33"/>
      <c r="M1349" s="1">
        <f t="shared" si="148"/>
        <v>0</v>
      </c>
    </row>
    <row r="1350" spans="1:13" ht="49.2" customHeight="1" x14ac:dyDescent="0.4">
      <c r="A1350" s="358"/>
      <c r="B1350" s="361"/>
      <c r="C1350" s="141" t="s">
        <v>267</v>
      </c>
      <c r="D1350" s="141" t="s">
        <v>196</v>
      </c>
      <c r="E1350" s="365"/>
      <c r="F1350" s="11"/>
      <c r="G1350" s="145">
        <v>393</v>
      </c>
      <c r="H1350" s="61" t="s">
        <v>976</v>
      </c>
      <c r="I1350" s="62">
        <v>3</v>
      </c>
      <c r="J1350" s="1">
        <f t="shared" si="147"/>
        <v>1.1306532663316582E-3</v>
      </c>
      <c r="K1350" s="147" t="str">
        <f t="shared" si="146"/>
        <v/>
      </c>
      <c r="L1350" s="33"/>
      <c r="M1350" s="1">
        <f t="shared" si="148"/>
        <v>0</v>
      </c>
    </row>
    <row r="1351" spans="1:13" ht="25.2" x14ac:dyDescent="0.4">
      <c r="A1351" s="358"/>
      <c r="B1351" s="361"/>
      <c r="C1351" s="347" t="s">
        <v>268</v>
      </c>
      <c r="D1351" s="347" t="s">
        <v>197</v>
      </c>
      <c r="E1351" s="365"/>
      <c r="F1351" s="11"/>
      <c r="G1351" s="145">
        <v>394</v>
      </c>
      <c r="H1351" s="48" t="s">
        <v>384</v>
      </c>
      <c r="I1351" s="62">
        <v>2</v>
      </c>
      <c r="J1351" s="1">
        <f t="shared" si="147"/>
        <v>7.537688442211055E-4</v>
      </c>
      <c r="K1351" s="147" t="str">
        <f t="shared" si="146"/>
        <v/>
      </c>
      <c r="L1351" s="33"/>
      <c r="M1351" s="1">
        <f t="shared" si="148"/>
        <v>0</v>
      </c>
    </row>
    <row r="1352" spans="1:13" ht="50.4" customHeight="1" x14ac:dyDescent="0.4">
      <c r="A1352" s="358"/>
      <c r="B1352" s="361"/>
      <c r="C1352" s="347"/>
      <c r="D1352" s="347"/>
      <c r="E1352" s="365"/>
      <c r="F1352" s="11"/>
      <c r="G1352" s="145">
        <v>395</v>
      </c>
      <c r="H1352" s="61" t="s">
        <v>976</v>
      </c>
      <c r="I1352" s="62">
        <v>3</v>
      </c>
      <c r="J1352" s="1">
        <f t="shared" si="147"/>
        <v>1.1306532663316582E-3</v>
      </c>
      <c r="K1352" s="147" t="str">
        <f t="shared" si="146"/>
        <v/>
      </c>
      <c r="L1352" s="33"/>
      <c r="M1352" s="1">
        <f t="shared" si="148"/>
        <v>0</v>
      </c>
    </row>
    <row r="1353" spans="1:13" ht="63" x14ac:dyDescent="0.4">
      <c r="A1353" s="358"/>
      <c r="B1353" s="361"/>
      <c r="C1353" s="347"/>
      <c r="D1353" s="347"/>
      <c r="E1353" s="365"/>
      <c r="F1353" s="11"/>
      <c r="G1353" s="145">
        <v>396</v>
      </c>
      <c r="H1353" s="48" t="s">
        <v>1066</v>
      </c>
      <c r="I1353" s="62">
        <v>3</v>
      </c>
      <c r="J1353" s="1">
        <f t="shared" si="147"/>
        <v>1.1306532663316582E-3</v>
      </c>
      <c r="K1353" s="147" t="str">
        <f t="shared" si="146"/>
        <v/>
      </c>
      <c r="L1353" s="33"/>
      <c r="M1353" s="1">
        <f t="shared" si="148"/>
        <v>0</v>
      </c>
    </row>
    <row r="1354" spans="1:13" ht="16.2" customHeight="1" thickBot="1" x14ac:dyDescent="0.45">
      <c r="A1354" s="359"/>
      <c r="B1354" s="362"/>
      <c r="C1354" s="348"/>
      <c r="D1354" s="348"/>
      <c r="E1354" s="366"/>
      <c r="F1354" s="52"/>
      <c r="G1354" s="349" t="s">
        <v>4</v>
      </c>
      <c r="H1354" s="350"/>
      <c r="I1354" s="63">
        <f>SUM(I1295:I1353)</f>
        <v>129</v>
      </c>
      <c r="J1354" s="2">
        <f>SUM(J1295:J1353)</f>
        <v>4.8618090452261307E-2</v>
      </c>
      <c r="K1354" s="147" t="str">
        <f t="shared" si="146"/>
        <v/>
      </c>
      <c r="L1354" s="3">
        <f>SUM(L1295:L1353)</f>
        <v>0</v>
      </c>
      <c r="M1354" s="2">
        <f>SUM(M1295:M1353)</f>
        <v>0</v>
      </c>
    </row>
    <row r="1355" spans="1:13" ht="6" customHeight="1" thickBot="1" x14ac:dyDescent="0.45">
      <c r="A1355" s="97"/>
      <c r="B1355" s="98"/>
      <c r="C1355" s="23"/>
      <c r="D1355" s="23"/>
      <c r="E1355" s="41"/>
      <c r="F1355" s="9"/>
      <c r="G1355" s="41"/>
      <c r="H1355" s="99"/>
      <c r="I1355" s="82"/>
      <c r="J1355" s="100"/>
      <c r="K1355" s="41"/>
      <c r="L1355" s="82"/>
      <c r="M1355" s="100"/>
    </row>
    <row r="1356" spans="1:13" x14ac:dyDescent="0.4">
      <c r="A1356" s="351" t="s">
        <v>940</v>
      </c>
      <c r="B1356" s="352"/>
      <c r="C1356" s="352"/>
      <c r="D1356" s="352"/>
      <c r="E1356" s="352"/>
      <c r="F1356" s="352"/>
      <c r="G1356" s="352"/>
      <c r="H1356" s="352"/>
      <c r="I1356" s="352"/>
      <c r="J1356" s="353"/>
      <c r="K1356" s="147"/>
      <c r="L1356" s="26" t="s">
        <v>70</v>
      </c>
      <c r="M1356" s="27" t="s">
        <v>78</v>
      </c>
    </row>
    <row r="1357" spans="1:13" x14ac:dyDescent="0.4">
      <c r="A1357" s="145">
        <f t="shared" ref="A1357:A1415" si="149">G1295</f>
        <v>338</v>
      </c>
      <c r="B1357" s="345"/>
      <c r="C1357" s="345"/>
      <c r="D1357" s="345"/>
      <c r="E1357" s="345"/>
      <c r="F1357" s="345"/>
      <c r="G1357" s="345"/>
      <c r="H1357" s="345"/>
      <c r="I1357" s="345"/>
      <c r="J1357" s="346"/>
      <c r="K1357" s="41"/>
      <c r="L1357" s="29"/>
      <c r="M1357" s="30"/>
    </row>
    <row r="1358" spans="1:13" x14ac:dyDescent="0.4">
      <c r="A1358" s="145">
        <f t="shared" si="149"/>
        <v>339</v>
      </c>
      <c r="B1358" s="345"/>
      <c r="C1358" s="345"/>
      <c r="D1358" s="345"/>
      <c r="E1358" s="345"/>
      <c r="F1358" s="345"/>
      <c r="G1358" s="345"/>
      <c r="H1358" s="345"/>
      <c r="I1358" s="345"/>
      <c r="J1358" s="346"/>
      <c r="K1358" s="41"/>
      <c r="L1358" s="29"/>
      <c r="M1358" s="30"/>
    </row>
    <row r="1359" spans="1:13" x14ac:dyDescent="0.4">
      <c r="A1359" s="145">
        <f t="shared" si="149"/>
        <v>340</v>
      </c>
      <c r="B1359" s="345"/>
      <c r="C1359" s="345"/>
      <c r="D1359" s="345"/>
      <c r="E1359" s="345"/>
      <c r="F1359" s="345"/>
      <c r="G1359" s="345"/>
      <c r="H1359" s="345"/>
      <c r="I1359" s="345"/>
      <c r="J1359" s="346"/>
      <c r="K1359" s="41"/>
      <c r="L1359" s="29"/>
      <c r="M1359" s="30"/>
    </row>
    <row r="1360" spans="1:13" x14ac:dyDescent="0.4">
      <c r="A1360" s="145">
        <f t="shared" si="149"/>
        <v>341</v>
      </c>
      <c r="B1360" s="345"/>
      <c r="C1360" s="345"/>
      <c r="D1360" s="345"/>
      <c r="E1360" s="345"/>
      <c r="F1360" s="345"/>
      <c r="G1360" s="345"/>
      <c r="H1360" s="345"/>
      <c r="I1360" s="345"/>
      <c r="J1360" s="346"/>
      <c r="K1360" s="41"/>
      <c r="L1360" s="29"/>
      <c r="M1360" s="30"/>
    </row>
    <row r="1361" spans="1:13" x14ac:dyDescent="0.4">
      <c r="A1361" s="145">
        <f t="shared" si="149"/>
        <v>342</v>
      </c>
      <c r="B1361" s="345"/>
      <c r="C1361" s="345"/>
      <c r="D1361" s="345"/>
      <c r="E1361" s="345"/>
      <c r="F1361" s="345"/>
      <c r="G1361" s="345"/>
      <c r="H1361" s="345"/>
      <c r="I1361" s="345"/>
      <c r="J1361" s="346"/>
      <c r="K1361" s="41"/>
      <c r="L1361" s="29"/>
      <c r="M1361" s="30"/>
    </row>
    <row r="1362" spans="1:13" x14ac:dyDescent="0.4">
      <c r="A1362" s="145">
        <f t="shared" si="149"/>
        <v>343</v>
      </c>
      <c r="B1362" s="345"/>
      <c r="C1362" s="345"/>
      <c r="D1362" s="345"/>
      <c r="E1362" s="345"/>
      <c r="F1362" s="345"/>
      <c r="G1362" s="345"/>
      <c r="H1362" s="345"/>
      <c r="I1362" s="345"/>
      <c r="J1362" s="346"/>
      <c r="K1362" s="41"/>
      <c r="L1362" s="29"/>
      <c r="M1362" s="30"/>
    </row>
    <row r="1363" spans="1:13" x14ac:dyDescent="0.4">
      <c r="A1363" s="145">
        <f t="shared" si="149"/>
        <v>344</v>
      </c>
      <c r="B1363" s="345"/>
      <c r="C1363" s="345"/>
      <c r="D1363" s="345"/>
      <c r="E1363" s="345"/>
      <c r="F1363" s="345"/>
      <c r="G1363" s="345"/>
      <c r="H1363" s="345"/>
      <c r="I1363" s="345"/>
      <c r="J1363" s="346"/>
      <c r="K1363" s="41"/>
      <c r="L1363" s="29"/>
      <c r="M1363" s="30"/>
    </row>
    <row r="1364" spans="1:13" x14ac:dyDescent="0.4">
      <c r="A1364" s="145">
        <f t="shared" si="149"/>
        <v>345</v>
      </c>
      <c r="B1364" s="345"/>
      <c r="C1364" s="345"/>
      <c r="D1364" s="345"/>
      <c r="E1364" s="345"/>
      <c r="F1364" s="345"/>
      <c r="G1364" s="345"/>
      <c r="H1364" s="345"/>
      <c r="I1364" s="345"/>
      <c r="J1364" s="346"/>
      <c r="K1364" s="41"/>
      <c r="L1364" s="29"/>
      <c r="M1364" s="30"/>
    </row>
    <row r="1365" spans="1:13" x14ac:dyDescent="0.4">
      <c r="A1365" s="145">
        <f t="shared" si="149"/>
        <v>346</v>
      </c>
      <c r="B1365" s="345"/>
      <c r="C1365" s="345"/>
      <c r="D1365" s="345"/>
      <c r="E1365" s="345"/>
      <c r="F1365" s="345"/>
      <c r="G1365" s="345"/>
      <c r="H1365" s="345"/>
      <c r="I1365" s="345"/>
      <c r="J1365" s="346"/>
      <c r="K1365" s="41"/>
      <c r="L1365" s="29"/>
      <c r="M1365" s="30"/>
    </row>
    <row r="1366" spans="1:13" x14ac:dyDescent="0.4">
      <c r="A1366" s="145">
        <f t="shared" si="149"/>
        <v>347</v>
      </c>
      <c r="B1366" s="345"/>
      <c r="C1366" s="345"/>
      <c r="D1366" s="345"/>
      <c r="E1366" s="345"/>
      <c r="F1366" s="345"/>
      <c r="G1366" s="345"/>
      <c r="H1366" s="345"/>
      <c r="I1366" s="345"/>
      <c r="J1366" s="346"/>
      <c r="K1366" s="41"/>
      <c r="L1366" s="29"/>
      <c r="M1366" s="30"/>
    </row>
    <row r="1367" spans="1:13" x14ac:dyDescent="0.4">
      <c r="A1367" s="145">
        <f t="shared" si="149"/>
        <v>348</v>
      </c>
      <c r="B1367" s="345"/>
      <c r="C1367" s="345"/>
      <c r="D1367" s="345"/>
      <c r="E1367" s="345"/>
      <c r="F1367" s="345"/>
      <c r="G1367" s="345"/>
      <c r="H1367" s="345"/>
      <c r="I1367" s="345"/>
      <c r="J1367" s="346"/>
      <c r="K1367" s="41"/>
      <c r="L1367" s="29"/>
      <c r="M1367" s="30"/>
    </row>
    <row r="1368" spans="1:13" x14ac:dyDescent="0.4">
      <c r="A1368" s="145">
        <f t="shared" si="149"/>
        <v>349</v>
      </c>
      <c r="B1368" s="345"/>
      <c r="C1368" s="345"/>
      <c r="D1368" s="345"/>
      <c r="E1368" s="345"/>
      <c r="F1368" s="345"/>
      <c r="G1368" s="345"/>
      <c r="H1368" s="345"/>
      <c r="I1368" s="345"/>
      <c r="J1368" s="346"/>
      <c r="K1368" s="41"/>
      <c r="L1368" s="29"/>
      <c r="M1368" s="30"/>
    </row>
    <row r="1369" spans="1:13" x14ac:dyDescent="0.4">
      <c r="A1369" s="145">
        <f t="shared" si="149"/>
        <v>350</v>
      </c>
      <c r="B1369" s="345"/>
      <c r="C1369" s="345"/>
      <c r="D1369" s="345"/>
      <c r="E1369" s="345"/>
      <c r="F1369" s="345"/>
      <c r="G1369" s="345"/>
      <c r="H1369" s="345"/>
      <c r="I1369" s="345"/>
      <c r="J1369" s="346"/>
      <c r="K1369" s="41"/>
      <c r="L1369" s="29"/>
      <c r="M1369" s="30"/>
    </row>
    <row r="1370" spans="1:13" x14ac:dyDescent="0.4">
      <c r="A1370" s="145">
        <f t="shared" si="149"/>
        <v>351</v>
      </c>
      <c r="B1370" s="345"/>
      <c r="C1370" s="345"/>
      <c r="D1370" s="345"/>
      <c r="E1370" s="345"/>
      <c r="F1370" s="345"/>
      <c r="G1370" s="345"/>
      <c r="H1370" s="345"/>
      <c r="I1370" s="345"/>
      <c r="J1370" s="346"/>
      <c r="K1370" s="41"/>
      <c r="L1370" s="29"/>
      <c r="M1370" s="30"/>
    </row>
    <row r="1371" spans="1:13" x14ac:dyDescent="0.4">
      <c r="A1371" s="145">
        <f t="shared" si="149"/>
        <v>352</v>
      </c>
      <c r="B1371" s="345"/>
      <c r="C1371" s="345"/>
      <c r="D1371" s="345"/>
      <c r="E1371" s="345"/>
      <c r="F1371" s="345"/>
      <c r="G1371" s="345"/>
      <c r="H1371" s="345"/>
      <c r="I1371" s="345"/>
      <c r="J1371" s="346"/>
      <c r="K1371" s="41"/>
      <c r="L1371" s="29"/>
      <c r="M1371" s="30"/>
    </row>
    <row r="1372" spans="1:13" x14ac:dyDescent="0.4">
      <c r="A1372" s="145">
        <f t="shared" si="149"/>
        <v>353</v>
      </c>
      <c r="B1372" s="345"/>
      <c r="C1372" s="345"/>
      <c r="D1372" s="345"/>
      <c r="E1372" s="345"/>
      <c r="F1372" s="345"/>
      <c r="G1372" s="345"/>
      <c r="H1372" s="345"/>
      <c r="I1372" s="345"/>
      <c r="J1372" s="346"/>
      <c r="K1372" s="41"/>
      <c r="L1372" s="29"/>
      <c r="M1372" s="30"/>
    </row>
    <row r="1373" spans="1:13" x14ac:dyDescent="0.4">
      <c r="A1373" s="145">
        <f t="shared" si="149"/>
        <v>354</v>
      </c>
      <c r="B1373" s="345"/>
      <c r="C1373" s="345"/>
      <c r="D1373" s="345"/>
      <c r="E1373" s="345"/>
      <c r="F1373" s="345"/>
      <c r="G1373" s="345"/>
      <c r="H1373" s="345"/>
      <c r="I1373" s="345"/>
      <c r="J1373" s="346"/>
      <c r="K1373" s="41"/>
      <c r="L1373" s="29"/>
      <c r="M1373" s="30"/>
    </row>
    <row r="1374" spans="1:13" x14ac:dyDescent="0.4">
      <c r="A1374" s="145">
        <f t="shared" si="149"/>
        <v>355</v>
      </c>
      <c r="B1374" s="345"/>
      <c r="C1374" s="345"/>
      <c r="D1374" s="345"/>
      <c r="E1374" s="345"/>
      <c r="F1374" s="345"/>
      <c r="G1374" s="345"/>
      <c r="H1374" s="345"/>
      <c r="I1374" s="345"/>
      <c r="J1374" s="346"/>
      <c r="K1374" s="41"/>
      <c r="L1374" s="29"/>
      <c r="M1374" s="30"/>
    </row>
    <row r="1375" spans="1:13" x14ac:dyDescent="0.4">
      <c r="A1375" s="145">
        <f t="shared" si="149"/>
        <v>356</v>
      </c>
      <c r="B1375" s="345"/>
      <c r="C1375" s="345"/>
      <c r="D1375" s="345"/>
      <c r="E1375" s="345"/>
      <c r="F1375" s="345"/>
      <c r="G1375" s="345"/>
      <c r="H1375" s="345"/>
      <c r="I1375" s="345"/>
      <c r="J1375" s="346"/>
      <c r="K1375" s="41"/>
      <c r="L1375" s="29"/>
      <c r="M1375" s="30"/>
    </row>
    <row r="1376" spans="1:13" x14ac:dyDescent="0.4">
      <c r="A1376" s="145">
        <f t="shared" si="149"/>
        <v>357</v>
      </c>
      <c r="B1376" s="345"/>
      <c r="C1376" s="345"/>
      <c r="D1376" s="345"/>
      <c r="E1376" s="345"/>
      <c r="F1376" s="345"/>
      <c r="G1376" s="345"/>
      <c r="H1376" s="345"/>
      <c r="I1376" s="345"/>
      <c r="J1376" s="346"/>
      <c r="K1376" s="41"/>
      <c r="L1376" s="29"/>
      <c r="M1376" s="30"/>
    </row>
    <row r="1377" spans="1:13" x14ac:dyDescent="0.4">
      <c r="A1377" s="145">
        <f t="shared" si="149"/>
        <v>358</v>
      </c>
      <c r="B1377" s="345"/>
      <c r="C1377" s="345"/>
      <c r="D1377" s="345"/>
      <c r="E1377" s="345"/>
      <c r="F1377" s="345"/>
      <c r="G1377" s="345"/>
      <c r="H1377" s="345"/>
      <c r="I1377" s="345"/>
      <c r="J1377" s="346"/>
      <c r="K1377" s="41"/>
      <c r="L1377" s="29"/>
      <c r="M1377" s="30"/>
    </row>
    <row r="1378" spans="1:13" x14ac:dyDescent="0.4">
      <c r="A1378" s="145">
        <f t="shared" si="149"/>
        <v>359</v>
      </c>
      <c r="B1378" s="345"/>
      <c r="C1378" s="345"/>
      <c r="D1378" s="345"/>
      <c r="E1378" s="345"/>
      <c r="F1378" s="345"/>
      <c r="G1378" s="345"/>
      <c r="H1378" s="345"/>
      <c r="I1378" s="345"/>
      <c r="J1378" s="346"/>
      <c r="K1378" s="41"/>
      <c r="L1378" s="29"/>
      <c r="M1378" s="30"/>
    </row>
    <row r="1379" spans="1:13" x14ac:dyDescent="0.4">
      <c r="A1379" s="145">
        <f t="shared" si="149"/>
        <v>360</v>
      </c>
      <c r="B1379" s="345"/>
      <c r="C1379" s="345"/>
      <c r="D1379" s="345"/>
      <c r="E1379" s="345"/>
      <c r="F1379" s="345"/>
      <c r="G1379" s="345"/>
      <c r="H1379" s="345"/>
      <c r="I1379" s="345"/>
      <c r="J1379" s="346"/>
      <c r="K1379" s="41"/>
      <c r="L1379" s="29"/>
      <c r="M1379" s="30"/>
    </row>
    <row r="1380" spans="1:13" x14ac:dyDescent="0.4">
      <c r="A1380" s="145">
        <f t="shared" si="149"/>
        <v>361</v>
      </c>
      <c r="B1380" s="345"/>
      <c r="C1380" s="345"/>
      <c r="D1380" s="345"/>
      <c r="E1380" s="345"/>
      <c r="F1380" s="345"/>
      <c r="G1380" s="345"/>
      <c r="H1380" s="345"/>
      <c r="I1380" s="345"/>
      <c r="J1380" s="346"/>
      <c r="K1380" s="41"/>
      <c r="L1380" s="29"/>
      <c r="M1380" s="30"/>
    </row>
    <row r="1381" spans="1:13" x14ac:dyDescent="0.4">
      <c r="A1381" s="145">
        <f t="shared" si="149"/>
        <v>362</v>
      </c>
      <c r="B1381" s="345"/>
      <c r="C1381" s="345"/>
      <c r="D1381" s="345"/>
      <c r="E1381" s="345"/>
      <c r="F1381" s="345"/>
      <c r="G1381" s="345"/>
      <c r="H1381" s="345"/>
      <c r="I1381" s="345"/>
      <c r="J1381" s="346"/>
      <c r="K1381" s="41"/>
      <c r="L1381" s="29"/>
      <c r="M1381" s="30"/>
    </row>
    <row r="1382" spans="1:13" x14ac:dyDescent="0.4">
      <c r="A1382" s="145">
        <f t="shared" si="149"/>
        <v>363</v>
      </c>
      <c r="B1382" s="345"/>
      <c r="C1382" s="345"/>
      <c r="D1382" s="345"/>
      <c r="E1382" s="345"/>
      <c r="F1382" s="345"/>
      <c r="G1382" s="345"/>
      <c r="H1382" s="345"/>
      <c r="I1382" s="345"/>
      <c r="J1382" s="346"/>
      <c r="K1382" s="41"/>
      <c r="L1382" s="29"/>
      <c r="M1382" s="30"/>
    </row>
    <row r="1383" spans="1:13" x14ac:dyDescent="0.4">
      <c r="A1383" s="145">
        <f t="shared" si="149"/>
        <v>364</v>
      </c>
      <c r="B1383" s="345"/>
      <c r="C1383" s="345"/>
      <c r="D1383" s="345"/>
      <c r="E1383" s="345"/>
      <c r="F1383" s="345"/>
      <c r="G1383" s="345"/>
      <c r="H1383" s="345"/>
      <c r="I1383" s="345"/>
      <c r="J1383" s="346"/>
      <c r="K1383" s="41"/>
      <c r="L1383" s="29"/>
      <c r="M1383" s="30"/>
    </row>
    <row r="1384" spans="1:13" x14ac:dyDescent="0.4">
      <c r="A1384" s="145">
        <f t="shared" si="149"/>
        <v>365</v>
      </c>
      <c r="B1384" s="345"/>
      <c r="C1384" s="345"/>
      <c r="D1384" s="345"/>
      <c r="E1384" s="345"/>
      <c r="F1384" s="345"/>
      <c r="G1384" s="345"/>
      <c r="H1384" s="345"/>
      <c r="I1384" s="345"/>
      <c r="J1384" s="346"/>
      <c r="K1384" s="41"/>
      <c r="L1384" s="29"/>
      <c r="M1384" s="30"/>
    </row>
    <row r="1385" spans="1:13" x14ac:dyDescent="0.4">
      <c r="A1385" s="145">
        <f t="shared" si="149"/>
        <v>366</v>
      </c>
      <c r="B1385" s="345"/>
      <c r="C1385" s="345"/>
      <c r="D1385" s="345"/>
      <c r="E1385" s="345"/>
      <c r="F1385" s="345"/>
      <c r="G1385" s="345"/>
      <c r="H1385" s="345"/>
      <c r="I1385" s="345"/>
      <c r="J1385" s="346"/>
      <c r="K1385" s="41"/>
      <c r="L1385" s="29"/>
      <c r="M1385" s="30"/>
    </row>
    <row r="1386" spans="1:13" x14ac:dyDescent="0.4">
      <c r="A1386" s="145">
        <f t="shared" si="149"/>
        <v>367</v>
      </c>
      <c r="B1386" s="345"/>
      <c r="C1386" s="345"/>
      <c r="D1386" s="345"/>
      <c r="E1386" s="345"/>
      <c r="F1386" s="345"/>
      <c r="G1386" s="345"/>
      <c r="H1386" s="345"/>
      <c r="I1386" s="345"/>
      <c r="J1386" s="346"/>
      <c r="K1386" s="41"/>
      <c r="L1386" s="29"/>
      <c r="M1386" s="30"/>
    </row>
    <row r="1387" spans="1:13" x14ac:dyDescent="0.4">
      <c r="A1387" s="145">
        <f t="shared" si="149"/>
        <v>368</v>
      </c>
      <c r="B1387" s="345"/>
      <c r="C1387" s="345"/>
      <c r="D1387" s="345"/>
      <c r="E1387" s="345"/>
      <c r="F1387" s="345"/>
      <c r="G1387" s="345"/>
      <c r="H1387" s="345"/>
      <c r="I1387" s="345"/>
      <c r="J1387" s="346"/>
      <c r="K1387" s="41"/>
      <c r="L1387" s="29"/>
      <c r="M1387" s="30"/>
    </row>
    <row r="1388" spans="1:13" x14ac:dyDescent="0.4">
      <c r="A1388" s="145">
        <f t="shared" si="149"/>
        <v>369</v>
      </c>
      <c r="B1388" s="345"/>
      <c r="C1388" s="345"/>
      <c r="D1388" s="345"/>
      <c r="E1388" s="345"/>
      <c r="F1388" s="345"/>
      <c r="G1388" s="345"/>
      <c r="H1388" s="345"/>
      <c r="I1388" s="345"/>
      <c r="J1388" s="346"/>
      <c r="K1388" s="41"/>
      <c r="L1388" s="29"/>
      <c r="M1388" s="30"/>
    </row>
    <row r="1389" spans="1:13" x14ac:dyDescent="0.4">
      <c r="A1389" s="145">
        <f t="shared" si="149"/>
        <v>370</v>
      </c>
      <c r="B1389" s="345"/>
      <c r="C1389" s="345"/>
      <c r="D1389" s="345"/>
      <c r="E1389" s="345"/>
      <c r="F1389" s="345"/>
      <c r="G1389" s="345"/>
      <c r="H1389" s="345"/>
      <c r="I1389" s="345"/>
      <c r="J1389" s="346"/>
      <c r="K1389" s="41"/>
      <c r="L1389" s="29"/>
      <c r="M1389" s="30"/>
    </row>
    <row r="1390" spans="1:13" x14ac:dyDescent="0.4">
      <c r="A1390" s="145">
        <f t="shared" si="149"/>
        <v>371</v>
      </c>
      <c r="B1390" s="345"/>
      <c r="C1390" s="345"/>
      <c r="D1390" s="345"/>
      <c r="E1390" s="345"/>
      <c r="F1390" s="345"/>
      <c r="G1390" s="345"/>
      <c r="H1390" s="345"/>
      <c r="I1390" s="345"/>
      <c r="J1390" s="346"/>
      <c r="K1390" s="41"/>
      <c r="L1390" s="29"/>
      <c r="M1390" s="30"/>
    </row>
    <row r="1391" spans="1:13" x14ac:dyDescent="0.4">
      <c r="A1391" s="145">
        <f t="shared" si="149"/>
        <v>372</v>
      </c>
      <c r="B1391" s="345"/>
      <c r="C1391" s="345"/>
      <c r="D1391" s="345"/>
      <c r="E1391" s="345"/>
      <c r="F1391" s="345"/>
      <c r="G1391" s="345"/>
      <c r="H1391" s="345"/>
      <c r="I1391" s="345"/>
      <c r="J1391" s="346"/>
      <c r="K1391" s="41"/>
      <c r="L1391" s="29"/>
      <c r="M1391" s="30"/>
    </row>
    <row r="1392" spans="1:13" x14ac:dyDescent="0.4">
      <c r="A1392" s="145">
        <f t="shared" si="149"/>
        <v>373</v>
      </c>
      <c r="B1392" s="345"/>
      <c r="C1392" s="345"/>
      <c r="D1392" s="345"/>
      <c r="E1392" s="345"/>
      <c r="F1392" s="345"/>
      <c r="G1392" s="345"/>
      <c r="H1392" s="345"/>
      <c r="I1392" s="345"/>
      <c r="J1392" s="346"/>
      <c r="K1392" s="41"/>
      <c r="L1392" s="29"/>
      <c r="M1392" s="30"/>
    </row>
    <row r="1393" spans="1:13" x14ac:dyDescent="0.4">
      <c r="A1393" s="145">
        <f t="shared" si="149"/>
        <v>374</v>
      </c>
      <c r="B1393" s="345"/>
      <c r="C1393" s="345"/>
      <c r="D1393" s="345"/>
      <c r="E1393" s="345"/>
      <c r="F1393" s="345"/>
      <c r="G1393" s="345"/>
      <c r="H1393" s="345"/>
      <c r="I1393" s="345"/>
      <c r="J1393" s="346"/>
      <c r="K1393" s="41"/>
      <c r="L1393" s="29"/>
      <c r="M1393" s="30"/>
    </row>
    <row r="1394" spans="1:13" x14ac:dyDescent="0.4">
      <c r="A1394" s="145">
        <f t="shared" si="149"/>
        <v>375</v>
      </c>
      <c r="B1394" s="345"/>
      <c r="C1394" s="345"/>
      <c r="D1394" s="345"/>
      <c r="E1394" s="345"/>
      <c r="F1394" s="345"/>
      <c r="G1394" s="345"/>
      <c r="H1394" s="345"/>
      <c r="I1394" s="345"/>
      <c r="J1394" s="346"/>
      <c r="K1394" s="41"/>
      <c r="L1394" s="29"/>
      <c r="M1394" s="30"/>
    </row>
    <row r="1395" spans="1:13" x14ac:dyDescent="0.4">
      <c r="A1395" s="145">
        <f t="shared" si="149"/>
        <v>376</v>
      </c>
      <c r="B1395" s="345"/>
      <c r="C1395" s="345"/>
      <c r="D1395" s="345"/>
      <c r="E1395" s="345"/>
      <c r="F1395" s="345"/>
      <c r="G1395" s="345"/>
      <c r="H1395" s="345"/>
      <c r="I1395" s="345"/>
      <c r="J1395" s="346"/>
      <c r="K1395" s="41"/>
      <c r="L1395" s="29"/>
      <c r="M1395" s="30"/>
    </row>
    <row r="1396" spans="1:13" x14ac:dyDescent="0.4">
      <c r="A1396" s="145">
        <f t="shared" si="149"/>
        <v>377</v>
      </c>
      <c r="B1396" s="345"/>
      <c r="C1396" s="345"/>
      <c r="D1396" s="345"/>
      <c r="E1396" s="345"/>
      <c r="F1396" s="345"/>
      <c r="G1396" s="345"/>
      <c r="H1396" s="345"/>
      <c r="I1396" s="345"/>
      <c r="J1396" s="346"/>
      <c r="K1396" s="41"/>
      <c r="L1396" s="29"/>
      <c r="M1396" s="30"/>
    </row>
    <row r="1397" spans="1:13" x14ac:dyDescent="0.4">
      <c r="A1397" s="145">
        <f t="shared" si="149"/>
        <v>378</v>
      </c>
      <c r="B1397" s="345"/>
      <c r="C1397" s="345"/>
      <c r="D1397" s="345"/>
      <c r="E1397" s="345"/>
      <c r="F1397" s="345"/>
      <c r="G1397" s="345"/>
      <c r="H1397" s="345"/>
      <c r="I1397" s="345"/>
      <c r="J1397" s="346"/>
      <c r="K1397" s="41"/>
      <c r="L1397" s="29"/>
      <c r="M1397" s="30"/>
    </row>
    <row r="1398" spans="1:13" x14ac:dyDescent="0.4">
      <c r="A1398" s="145">
        <f t="shared" si="149"/>
        <v>379</v>
      </c>
      <c r="B1398" s="345"/>
      <c r="C1398" s="345"/>
      <c r="D1398" s="345"/>
      <c r="E1398" s="345"/>
      <c r="F1398" s="345"/>
      <c r="G1398" s="345"/>
      <c r="H1398" s="345"/>
      <c r="I1398" s="345"/>
      <c r="J1398" s="346"/>
      <c r="K1398" s="41"/>
      <c r="L1398" s="29"/>
      <c r="M1398" s="30"/>
    </row>
    <row r="1399" spans="1:13" x14ac:dyDescent="0.4">
      <c r="A1399" s="145">
        <f t="shared" si="149"/>
        <v>380</v>
      </c>
      <c r="B1399" s="345"/>
      <c r="C1399" s="345"/>
      <c r="D1399" s="345"/>
      <c r="E1399" s="345"/>
      <c r="F1399" s="345"/>
      <c r="G1399" s="345"/>
      <c r="H1399" s="345"/>
      <c r="I1399" s="345"/>
      <c r="J1399" s="346"/>
      <c r="K1399" s="41"/>
      <c r="L1399" s="29"/>
      <c r="M1399" s="30"/>
    </row>
    <row r="1400" spans="1:13" x14ac:dyDescent="0.4">
      <c r="A1400" s="145">
        <f t="shared" si="149"/>
        <v>381</v>
      </c>
      <c r="B1400" s="345"/>
      <c r="C1400" s="345"/>
      <c r="D1400" s="345"/>
      <c r="E1400" s="345"/>
      <c r="F1400" s="345"/>
      <c r="G1400" s="345"/>
      <c r="H1400" s="345"/>
      <c r="I1400" s="345"/>
      <c r="J1400" s="346"/>
      <c r="K1400" s="41"/>
      <c r="L1400" s="29"/>
      <c r="M1400" s="30"/>
    </row>
    <row r="1401" spans="1:13" x14ac:dyDescent="0.4">
      <c r="A1401" s="145">
        <f t="shared" si="149"/>
        <v>382</v>
      </c>
      <c r="B1401" s="345"/>
      <c r="C1401" s="345"/>
      <c r="D1401" s="345"/>
      <c r="E1401" s="345"/>
      <c r="F1401" s="345"/>
      <c r="G1401" s="345"/>
      <c r="H1401" s="345"/>
      <c r="I1401" s="345"/>
      <c r="J1401" s="346"/>
      <c r="K1401" s="41"/>
      <c r="L1401" s="29"/>
      <c r="M1401" s="30"/>
    </row>
    <row r="1402" spans="1:13" x14ac:dyDescent="0.4">
      <c r="A1402" s="145">
        <f t="shared" si="149"/>
        <v>383</v>
      </c>
      <c r="B1402" s="345"/>
      <c r="C1402" s="345"/>
      <c r="D1402" s="345"/>
      <c r="E1402" s="345"/>
      <c r="F1402" s="345"/>
      <c r="G1402" s="345"/>
      <c r="H1402" s="345"/>
      <c r="I1402" s="345"/>
      <c r="J1402" s="346"/>
      <c r="K1402" s="41"/>
      <c r="L1402" s="29"/>
      <c r="M1402" s="30"/>
    </row>
    <row r="1403" spans="1:13" x14ac:dyDescent="0.4">
      <c r="A1403" s="145">
        <f t="shared" si="149"/>
        <v>384</v>
      </c>
      <c r="B1403" s="345"/>
      <c r="C1403" s="345"/>
      <c r="D1403" s="345"/>
      <c r="E1403" s="345"/>
      <c r="F1403" s="345"/>
      <c r="G1403" s="345"/>
      <c r="H1403" s="345"/>
      <c r="I1403" s="345"/>
      <c r="J1403" s="346"/>
      <c r="K1403" s="41"/>
      <c r="L1403" s="29"/>
      <c r="M1403" s="30"/>
    </row>
    <row r="1404" spans="1:13" x14ac:dyDescent="0.4">
      <c r="A1404" s="145">
        <f t="shared" si="149"/>
        <v>385</v>
      </c>
      <c r="B1404" s="345"/>
      <c r="C1404" s="345"/>
      <c r="D1404" s="345"/>
      <c r="E1404" s="345"/>
      <c r="F1404" s="345"/>
      <c r="G1404" s="345"/>
      <c r="H1404" s="345"/>
      <c r="I1404" s="345"/>
      <c r="J1404" s="346"/>
      <c r="K1404" s="41"/>
      <c r="L1404" s="29"/>
      <c r="M1404" s="30"/>
    </row>
    <row r="1405" spans="1:13" x14ac:dyDescent="0.4">
      <c r="A1405" s="145">
        <f t="shared" si="149"/>
        <v>386</v>
      </c>
      <c r="B1405" s="345"/>
      <c r="C1405" s="345"/>
      <c r="D1405" s="345"/>
      <c r="E1405" s="345"/>
      <c r="F1405" s="345"/>
      <c r="G1405" s="345"/>
      <c r="H1405" s="345"/>
      <c r="I1405" s="345"/>
      <c r="J1405" s="346"/>
      <c r="K1405" s="41"/>
      <c r="L1405" s="29"/>
      <c r="M1405" s="30"/>
    </row>
    <row r="1406" spans="1:13" x14ac:dyDescent="0.4">
      <c r="A1406" s="145">
        <f t="shared" si="149"/>
        <v>387</v>
      </c>
      <c r="B1406" s="345"/>
      <c r="C1406" s="345"/>
      <c r="D1406" s="345"/>
      <c r="E1406" s="345"/>
      <c r="F1406" s="345"/>
      <c r="G1406" s="345"/>
      <c r="H1406" s="345"/>
      <c r="I1406" s="345"/>
      <c r="J1406" s="346"/>
      <c r="K1406" s="41"/>
      <c r="L1406" s="29"/>
      <c r="M1406" s="30"/>
    </row>
    <row r="1407" spans="1:13" x14ac:dyDescent="0.4">
      <c r="A1407" s="145">
        <f t="shared" si="149"/>
        <v>388</v>
      </c>
      <c r="B1407" s="345"/>
      <c r="C1407" s="345"/>
      <c r="D1407" s="345"/>
      <c r="E1407" s="345"/>
      <c r="F1407" s="345"/>
      <c r="G1407" s="345"/>
      <c r="H1407" s="345"/>
      <c r="I1407" s="345"/>
      <c r="J1407" s="346"/>
      <c r="K1407" s="41"/>
      <c r="L1407" s="29"/>
      <c r="M1407" s="30"/>
    </row>
    <row r="1408" spans="1:13" x14ac:dyDescent="0.4">
      <c r="A1408" s="145">
        <f t="shared" si="149"/>
        <v>389</v>
      </c>
      <c r="B1408" s="345"/>
      <c r="C1408" s="345"/>
      <c r="D1408" s="345"/>
      <c r="E1408" s="345"/>
      <c r="F1408" s="345"/>
      <c r="G1408" s="345"/>
      <c r="H1408" s="345"/>
      <c r="I1408" s="345"/>
      <c r="J1408" s="346"/>
      <c r="K1408" s="41"/>
      <c r="L1408" s="29"/>
      <c r="M1408" s="30"/>
    </row>
    <row r="1409" spans="1:13" x14ac:dyDescent="0.4">
      <c r="A1409" s="145">
        <f t="shared" si="149"/>
        <v>390</v>
      </c>
      <c r="B1409" s="345"/>
      <c r="C1409" s="345"/>
      <c r="D1409" s="345"/>
      <c r="E1409" s="345"/>
      <c r="F1409" s="345"/>
      <c r="G1409" s="345"/>
      <c r="H1409" s="345"/>
      <c r="I1409" s="345"/>
      <c r="J1409" s="346"/>
      <c r="K1409" s="41"/>
      <c r="L1409" s="29"/>
      <c r="M1409" s="30"/>
    </row>
    <row r="1410" spans="1:13" x14ac:dyDescent="0.4">
      <c r="A1410" s="145">
        <f t="shared" si="149"/>
        <v>391</v>
      </c>
      <c r="B1410" s="345"/>
      <c r="C1410" s="345"/>
      <c r="D1410" s="345"/>
      <c r="E1410" s="345"/>
      <c r="F1410" s="345"/>
      <c r="G1410" s="345"/>
      <c r="H1410" s="345"/>
      <c r="I1410" s="345"/>
      <c r="J1410" s="346"/>
      <c r="K1410" s="41"/>
      <c r="L1410" s="29"/>
      <c r="M1410" s="30"/>
    </row>
    <row r="1411" spans="1:13" x14ac:dyDescent="0.4">
      <c r="A1411" s="145">
        <f t="shared" si="149"/>
        <v>392</v>
      </c>
      <c r="B1411" s="345"/>
      <c r="C1411" s="345"/>
      <c r="D1411" s="345"/>
      <c r="E1411" s="345"/>
      <c r="F1411" s="345"/>
      <c r="G1411" s="345"/>
      <c r="H1411" s="345"/>
      <c r="I1411" s="345"/>
      <c r="J1411" s="346"/>
      <c r="K1411" s="41"/>
      <c r="L1411" s="29"/>
      <c r="M1411" s="30"/>
    </row>
    <row r="1412" spans="1:13" x14ac:dyDescent="0.4">
      <c r="A1412" s="145">
        <f t="shared" si="149"/>
        <v>393</v>
      </c>
      <c r="B1412" s="345"/>
      <c r="C1412" s="345"/>
      <c r="D1412" s="345"/>
      <c r="E1412" s="345"/>
      <c r="F1412" s="345"/>
      <c r="G1412" s="345"/>
      <c r="H1412" s="345"/>
      <c r="I1412" s="345"/>
      <c r="J1412" s="346"/>
      <c r="K1412" s="41"/>
      <c r="L1412" s="29"/>
      <c r="M1412" s="30"/>
    </row>
    <row r="1413" spans="1:13" x14ac:dyDescent="0.4">
      <c r="A1413" s="145">
        <f t="shared" si="149"/>
        <v>394</v>
      </c>
      <c r="B1413" s="345"/>
      <c r="C1413" s="345"/>
      <c r="D1413" s="345"/>
      <c r="E1413" s="345"/>
      <c r="F1413" s="345"/>
      <c r="G1413" s="345"/>
      <c r="H1413" s="345"/>
      <c r="I1413" s="345"/>
      <c r="J1413" s="346"/>
      <c r="K1413" s="41"/>
      <c r="L1413" s="29"/>
      <c r="M1413" s="30"/>
    </row>
    <row r="1414" spans="1:13" x14ac:dyDescent="0.4">
      <c r="A1414" s="145">
        <f t="shared" si="149"/>
        <v>395</v>
      </c>
      <c r="B1414" s="345"/>
      <c r="C1414" s="345"/>
      <c r="D1414" s="345"/>
      <c r="E1414" s="345"/>
      <c r="F1414" s="345"/>
      <c r="G1414" s="345"/>
      <c r="H1414" s="345"/>
      <c r="I1414" s="345"/>
      <c r="J1414" s="346"/>
      <c r="K1414" s="41"/>
      <c r="L1414" s="29"/>
      <c r="M1414" s="30"/>
    </row>
    <row r="1415" spans="1:13" ht="13.2" thickBot="1" x14ac:dyDescent="0.45">
      <c r="A1415" s="146">
        <f t="shared" si="149"/>
        <v>396</v>
      </c>
      <c r="B1415" s="354"/>
      <c r="C1415" s="354"/>
      <c r="D1415" s="354"/>
      <c r="E1415" s="354"/>
      <c r="F1415" s="354"/>
      <c r="G1415" s="354"/>
      <c r="H1415" s="354"/>
      <c r="I1415" s="354"/>
      <c r="J1415" s="355"/>
      <c r="K1415" s="41"/>
      <c r="L1415" s="31"/>
      <c r="M1415" s="32"/>
    </row>
    <row r="1416" spans="1:13" ht="6" customHeight="1" thickBot="1" x14ac:dyDescent="0.45">
      <c r="A1416" s="97"/>
      <c r="B1416" s="98"/>
      <c r="C1416" s="23"/>
      <c r="D1416" s="23"/>
      <c r="E1416" s="41"/>
      <c r="F1416" s="9"/>
      <c r="G1416" s="41"/>
      <c r="H1416" s="99"/>
      <c r="I1416" s="82"/>
      <c r="J1416" s="100"/>
      <c r="K1416" s="41"/>
      <c r="L1416" s="82"/>
      <c r="M1416" s="100"/>
    </row>
    <row r="1417" spans="1:13" ht="12.6" customHeight="1" x14ac:dyDescent="0.4">
      <c r="A1417" s="357">
        <v>11.5</v>
      </c>
      <c r="B1417" s="360" t="s">
        <v>385</v>
      </c>
      <c r="C1417" s="363" t="s">
        <v>189</v>
      </c>
      <c r="D1417" s="363" t="s">
        <v>415</v>
      </c>
      <c r="E1417" s="364">
        <f>I1458</f>
        <v>113</v>
      </c>
      <c r="F1417" s="11"/>
      <c r="G1417" s="144">
        <v>397</v>
      </c>
      <c r="H1417" s="4" t="s">
        <v>386</v>
      </c>
      <c r="I1417" s="66">
        <v>4</v>
      </c>
      <c r="J1417" s="67">
        <f>I1417*15%/398</f>
        <v>1.507537688442211E-3</v>
      </c>
      <c r="K1417" s="147" t="str">
        <f t="shared" ref="K1417:K1458" si="150">IF(AND(L1417&gt;=0,L1417&lt;=I1417),"",IF(AND(L1417&gt;I1417),"*"))</f>
        <v/>
      </c>
      <c r="L1417" s="85"/>
      <c r="M1417" s="67">
        <f>L1417*15%/398</f>
        <v>0</v>
      </c>
    </row>
    <row r="1418" spans="1:13" ht="126" x14ac:dyDescent="0.4">
      <c r="A1418" s="358"/>
      <c r="B1418" s="361"/>
      <c r="C1418" s="347"/>
      <c r="D1418" s="347"/>
      <c r="E1418" s="365"/>
      <c r="F1418" s="11"/>
      <c r="G1418" s="145">
        <v>398</v>
      </c>
      <c r="H1418" s="61" t="s">
        <v>986</v>
      </c>
      <c r="I1418" s="62">
        <v>20</v>
      </c>
      <c r="J1418" s="1">
        <f>I1418*15%/398</f>
        <v>7.537688442211055E-3</v>
      </c>
      <c r="K1418" s="147" t="str">
        <f t="shared" si="150"/>
        <v/>
      </c>
      <c r="L1418" s="33"/>
      <c r="M1418" s="1">
        <f>L1418*15%/398</f>
        <v>0</v>
      </c>
    </row>
    <row r="1419" spans="1:13" ht="15.6" customHeight="1" x14ac:dyDescent="0.4">
      <c r="A1419" s="358"/>
      <c r="B1419" s="361"/>
      <c r="C1419" s="347"/>
      <c r="D1419" s="347"/>
      <c r="E1419" s="365"/>
      <c r="F1419" s="11"/>
      <c r="G1419" s="145">
        <v>399</v>
      </c>
      <c r="H1419" s="61" t="s">
        <v>387</v>
      </c>
      <c r="I1419" s="62">
        <v>4</v>
      </c>
      <c r="J1419" s="1">
        <f t="shared" ref="J1419:J1457" si="151">I1419*15%/398</f>
        <v>1.507537688442211E-3</v>
      </c>
      <c r="K1419" s="147" t="str">
        <f t="shared" si="150"/>
        <v/>
      </c>
      <c r="L1419" s="33"/>
      <c r="M1419" s="1">
        <f t="shared" ref="M1419:M1457" si="152">L1419*15%/398</f>
        <v>0</v>
      </c>
    </row>
    <row r="1420" spans="1:13" ht="37.799999999999997" x14ac:dyDescent="0.4">
      <c r="A1420" s="358"/>
      <c r="B1420" s="361"/>
      <c r="C1420" s="347"/>
      <c r="D1420" s="347"/>
      <c r="E1420" s="365"/>
      <c r="F1420" s="11"/>
      <c r="G1420" s="145">
        <v>400</v>
      </c>
      <c r="H1420" s="61" t="s">
        <v>967</v>
      </c>
      <c r="I1420" s="62">
        <v>4</v>
      </c>
      <c r="J1420" s="1">
        <f t="shared" si="151"/>
        <v>1.507537688442211E-3</v>
      </c>
      <c r="K1420" s="147" t="str">
        <f t="shared" si="150"/>
        <v/>
      </c>
      <c r="L1420" s="33"/>
      <c r="M1420" s="1">
        <f t="shared" si="152"/>
        <v>0</v>
      </c>
    </row>
    <row r="1421" spans="1:13" ht="15.6" customHeight="1" x14ac:dyDescent="0.4">
      <c r="A1421" s="358"/>
      <c r="B1421" s="361"/>
      <c r="C1421" s="347"/>
      <c r="D1421" s="347"/>
      <c r="E1421" s="365"/>
      <c r="F1421" s="11"/>
      <c r="G1421" s="145">
        <v>401</v>
      </c>
      <c r="H1421" s="61" t="s">
        <v>388</v>
      </c>
      <c r="I1421" s="62">
        <v>4</v>
      </c>
      <c r="J1421" s="1">
        <f t="shared" si="151"/>
        <v>1.507537688442211E-3</v>
      </c>
      <c r="K1421" s="147" t="str">
        <f t="shared" si="150"/>
        <v/>
      </c>
      <c r="L1421" s="33"/>
      <c r="M1421" s="1">
        <f t="shared" si="152"/>
        <v>0</v>
      </c>
    </row>
    <row r="1422" spans="1:13" ht="15.6" customHeight="1" x14ac:dyDescent="0.4">
      <c r="A1422" s="358"/>
      <c r="B1422" s="361"/>
      <c r="C1422" s="347"/>
      <c r="D1422" s="347"/>
      <c r="E1422" s="365"/>
      <c r="F1422" s="11"/>
      <c r="G1422" s="145">
        <v>402</v>
      </c>
      <c r="H1422" s="61" t="s">
        <v>389</v>
      </c>
      <c r="I1422" s="62">
        <v>4</v>
      </c>
      <c r="J1422" s="1">
        <f t="shared" si="151"/>
        <v>1.507537688442211E-3</v>
      </c>
      <c r="K1422" s="147" t="str">
        <f t="shared" si="150"/>
        <v/>
      </c>
      <c r="L1422" s="33"/>
      <c r="M1422" s="1">
        <f t="shared" si="152"/>
        <v>0</v>
      </c>
    </row>
    <row r="1423" spans="1:13" ht="15.6" customHeight="1" x14ac:dyDescent="0.4">
      <c r="A1423" s="358"/>
      <c r="B1423" s="361"/>
      <c r="C1423" s="347"/>
      <c r="D1423" s="347"/>
      <c r="E1423" s="365"/>
      <c r="F1423" s="11"/>
      <c r="G1423" s="145">
        <v>403</v>
      </c>
      <c r="H1423" s="61" t="s">
        <v>390</v>
      </c>
      <c r="I1423" s="62">
        <v>1</v>
      </c>
      <c r="J1423" s="1">
        <f t="shared" si="151"/>
        <v>3.7688442211055275E-4</v>
      </c>
      <c r="K1423" s="147" t="str">
        <f t="shared" si="150"/>
        <v/>
      </c>
      <c r="L1423" s="33"/>
      <c r="M1423" s="1">
        <f t="shared" si="152"/>
        <v>0</v>
      </c>
    </row>
    <row r="1424" spans="1:13" ht="15.6" customHeight="1" x14ac:dyDescent="0.4">
      <c r="A1424" s="358"/>
      <c r="B1424" s="361"/>
      <c r="C1424" s="347"/>
      <c r="D1424" s="347"/>
      <c r="E1424" s="365"/>
      <c r="F1424" s="11"/>
      <c r="G1424" s="145">
        <v>404</v>
      </c>
      <c r="H1424" s="61" t="s">
        <v>391</v>
      </c>
      <c r="I1424" s="62">
        <v>1</v>
      </c>
      <c r="J1424" s="1">
        <f t="shared" si="151"/>
        <v>3.7688442211055275E-4</v>
      </c>
      <c r="K1424" s="147" t="str">
        <f t="shared" si="150"/>
        <v/>
      </c>
      <c r="L1424" s="33"/>
      <c r="M1424" s="1">
        <f t="shared" si="152"/>
        <v>0</v>
      </c>
    </row>
    <row r="1425" spans="1:13" ht="15.6" customHeight="1" x14ac:dyDescent="0.4">
      <c r="A1425" s="358"/>
      <c r="B1425" s="361"/>
      <c r="C1425" s="347"/>
      <c r="D1425" s="347"/>
      <c r="E1425" s="365"/>
      <c r="F1425" s="11"/>
      <c r="G1425" s="145">
        <v>405</v>
      </c>
      <c r="H1425" s="61" t="s">
        <v>392</v>
      </c>
      <c r="I1425" s="62">
        <v>2</v>
      </c>
      <c r="J1425" s="1">
        <f t="shared" si="151"/>
        <v>7.537688442211055E-4</v>
      </c>
      <c r="K1425" s="147" t="str">
        <f t="shared" si="150"/>
        <v/>
      </c>
      <c r="L1425" s="33"/>
      <c r="M1425" s="1">
        <f t="shared" si="152"/>
        <v>0</v>
      </c>
    </row>
    <row r="1426" spans="1:13" ht="15.6" customHeight="1" x14ac:dyDescent="0.4">
      <c r="A1426" s="358"/>
      <c r="B1426" s="361"/>
      <c r="C1426" s="347"/>
      <c r="D1426" s="347"/>
      <c r="E1426" s="365"/>
      <c r="F1426" s="11"/>
      <c r="G1426" s="145">
        <v>406</v>
      </c>
      <c r="H1426" s="61" t="s">
        <v>756</v>
      </c>
      <c r="I1426" s="62">
        <v>4</v>
      </c>
      <c r="J1426" s="1">
        <f t="shared" si="151"/>
        <v>1.507537688442211E-3</v>
      </c>
      <c r="K1426" s="147" t="str">
        <f t="shared" si="150"/>
        <v/>
      </c>
      <c r="L1426" s="33"/>
      <c r="M1426" s="1">
        <f t="shared" si="152"/>
        <v>0</v>
      </c>
    </row>
    <row r="1427" spans="1:13" ht="15.6" customHeight="1" x14ac:dyDescent="0.4">
      <c r="A1427" s="358"/>
      <c r="B1427" s="361"/>
      <c r="C1427" s="347"/>
      <c r="D1427" s="347"/>
      <c r="E1427" s="365"/>
      <c r="F1427" s="11"/>
      <c r="G1427" s="145">
        <v>407</v>
      </c>
      <c r="H1427" s="61" t="s">
        <v>393</v>
      </c>
      <c r="I1427" s="62">
        <v>2</v>
      </c>
      <c r="J1427" s="1">
        <f t="shared" si="151"/>
        <v>7.537688442211055E-4</v>
      </c>
      <c r="K1427" s="147" t="str">
        <f t="shared" si="150"/>
        <v/>
      </c>
      <c r="L1427" s="33"/>
      <c r="M1427" s="1">
        <f t="shared" si="152"/>
        <v>0</v>
      </c>
    </row>
    <row r="1428" spans="1:13" ht="15.6" customHeight="1" x14ac:dyDescent="0.4">
      <c r="A1428" s="358"/>
      <c r="B1428" s="361"/>
      <c r="C1428" s="347"/>
      <c r="D1428" s="347"/>
      <c r="E1428" s="365"/>
      <c r="F1428" s="11"/>
      <c r="G1428" s="145">
        <v>408</v>
      </c>
      <c r="H1428" s="61" t="s">
        <v>394</v>
      </c>
      <c r="I1428" s="62">
        <v>3</v>
      </c>
      <c r="J1428" s="1">
        <f t="shared" si="151"/>
        <v>1.1306532663316582E-3</v>
      </c>
      <c r="K1428" s="147" t="str">
        <f t="shared" si="150"/>
        <v/>
      </c>
      <c r="L1428" s="33"/>
      <c r="M1428" s="1">
        <f t="shared" si="152"/>
        <v>0</v>
      </c>
    </row>
    <row r="1429" spans="1:13" ht="15.6" customHeight="1" x14ac:dyDescent="0.4">
      <c r="A1429" s="358"/>
      <c r="B1429" s="361"/>
      <c r="C1429" s="347"/>
      <c r="D1429" s="347"/>
      <c r="E1429" s="365"/>
      <c r="F1429" s="11"/>
      <c r="G1429" s="145">
        <v>409</v>
      </c>
      <c r="H1429" s="61" t="s">
        <v>395</v>
      </c>
      <c r="I1429" s="62">
        <v>3</v>
      </c>
      <c r="J1429" s="1">
        <f t="shared" si="151"/>
        <v>1.1306532663316582E-3</v>
      </c>
      <c r="K1429" s="147" t="str">
        <f t="shared" si="150"/>
        <v/>
      </c>
      <c r="L1429" s="33"/>
      <c r="M1429" s="1">
        <f t="shared" si="152"/>
        <v>0</v>
      </c>
    </row>
    <row r="1430" spans="1:13" ht="15.6" customHeight="1" x14ac:dyDescent="0.4">
      <c r="A1430" s="358"/>
      <c r="B1430" s="361"/>
      <c r="C1430" s="347"/>
      <c r="D1430" s="347"/>
      <c r="E1430" s="365"/>
      <c r="F1430" s="11"/>
      <c r="G1430" s="145">
        <v>410</v>
      </c>
      <c r="H1430" s="61" t="s">
        <v>396</v>
      </c>
      <c r="I1430" s="62">
        <v>3</v>
      </c>
      <c r="J1430" s="1">
        <f t="shared" si="151"/>
        <v>1.1306532663316582E-3</v>
      </c>
      <c r="K1430" s="147" t="str">
        <f t="shared" si="150"/>
        <v/>
      </c>
      <c r="L1430" s="33"/>
      <c r="M1430" s="1">
        <f t="shared" si="152"/>
        <v>0</v>
      </c>
    </row>
    <row r="1431" spans="1:13" ht="15.6" customHeight="1" x14ac:dyDescent="0.4">
      <c r="A1431" s="358"/>
      <c r="B1431" s="361"/>
      <c r="C1431" s="347"/>
      <c r="D1431" s="347"/>
      <c r="E1431" s="365"/>
      <c r="F1431" s="11"/>
      <c r="G1431" s="145">
        <v>411</v>
      </c>
      <c r="H1431" s="61" t="s">
        <v>397</v>
      </c>
      <c r="I1431" s="62">
        <v>4</v>
      </c>
      <c r="J1431" s="1">
        <f t="shared" si="151"/>
        <v>1.507537688442211E-3</v>
      </c>
      <c r="K1431" s="147" t="str">
        <f t="shared" si="150"/>
        <v/>
      </c>
      <c r="L1431" s="33"/>
      <c r="M1431" s="1">
        <f t="shared" si="152"/>
        <v>0</v>
      </c>
    </row>
    <row r="1432" spans="1:13" ht="37.799999999999997" x14ac:dyDescent="0.4">
      <c r="A1432" s="358"/>
      <c r="B1432" s="361"/>
      <c r="C1432" s="347"/>
      <c r="D1432" s="347"/>
      <c r="E1432" s="365"/>
      <c r="F1432" s="11"/>
      <c r="G1432" s="145">
        <v>412</v>
      </c>
      <c r="H1432" s="61" t="s">
        <v>398</v>
      </c>
      <c r="I1432" s="62">
        <v>4</v>
      </c>
      <c r="J1432" s="1">
        <f t="shared" si="151"/>
        <v>1.507537688442211E-3</v>
      </c>
      <c r="K1432" s="147" t="str">
        <f t="shared" si="150"/>
        <v/>
      </c>
      <c r="L1432" s="33"/>
      <c r="M1432" s="1">
        <f t="shared" si="152"/>
        <v>0</v>
      </c>
    </row>
    <row r="1433" spans="1:13" ht="15.6" customHeight="1" x14ac:dyDescent="0.4">
      <c r="A1433" s="358"/>
      <c r="B1433" s="361"/>
      <c r="C1433" s="347"/>
      <c r="D1433" s="347"/>
      <c r="E1433" s="365"/>
      <c r="F1433" s="11"/>
      <c r="G1433" s="145">
        <v>413</v>
      </c>
      <c r="H1433" s="61" t="s">
        <v>399</v>
      </c>
      <c r="I1433" s="62">
        <v>2</v>
      </c>
      <c r="J1433" s="1">
        <f t="shared" si="151"/>
        <v>7.537688442211055E-4</v>
      </c>
      <c r="K1433" s="147" t="str">
        <f t="shared" si="150"/>
        <v/>
      </c>
      <c r="L1433" s="33"/>
      <c r="M1433" s="1">
        <f t="shared" si="152"/>
        <v>0</v>
      </c>
    </row>
    <row r="1434" spans="1:13" ht="163.80000000000001" x14ac:dyDescent="0.4">
      <c r="A1434" s="358"/>
      <c r="B1434" s="361"/>
      <c r="C1434" s="347"/>
      <c r="D1434" s="347"/>
      <c r="E1434" s="365"/>
      <c r="F1434" s="11"/>
      <c r="G1434" s="145">
        <v>414</v>
      </c>
      <c r="H1434" s="61" t="s">
        <v>987</v>
      </c>
      <c r="I1434" s="62">
        <v>4</v>
      </c>
      <c r="J1434" s="1">
        <f t="shared" si="151"/>
        <v>1.507537688442211E-3</v>
      </c>
      <c r="K1434" s="147" t="str">
        <f t="shared" si="150"/>
        <v/>
      </c>
      <c r="L1434" s="33"/>
      <c r="M1434" s="1">
        <f t="shared" si="152"/>
        <v>0</v>
      </c>
    </row>
    <row r="1435" spans="1:13" ht="25.2" x14ac:dyDescent="0.4">
      <c r="A1435" s="358"/>
      <c r="B1435" s="361"/>
      <c r="C1435" s="347"/>
      <c r="D1435" s="347"/>
      <c r="E1435" s="365"/>
      <c r="F1435" s="11"/>
      <c r="G1435" s="145">
        <v>415</v>
      </c>
      <c r="H1435" s="61" t="s">
        <v>733</v>
      </c>
      <c r="I1435" s="62">
        <v>2</v>
      </c>
      <c r="J1435" s="1">
        <f t="shared" si="151"/>
        <v>7.537688442211055E-4</v>
      </c>
      <c r="K1435" s="147" t="str">
        <f t="shared" si="150"/>
        <v/>
      </c>
      <c r="L1435" s="33"/>
      <c r="M1435" s="1">
        <f t="shared" si="152"/>
        <v>0</v>
      </c>
    </row>
    <row r="1436" spans="1:13" ht="37.799999999999997" x14ac:dyDescent="0.4">
      <c r="A1436" s="358"/>
      <c r="B1436" s="361"/>
      <c r="C1436" s="347"/>
      <c r="D1436" s="347"/>
      <c r="E1436" s="365"/>
      <c r="F1436" s="11"/>
      <c r="G1436" s="145">
        <v>416</v>
      </c>
      <c r="H1436" s="61" t="s">
        <v>968</v>
      </c>
      <c r="I1436" s="62">
        <v>2</v>
      </c>
      <c r="J1436" s="1">
        <f t="shared" si="151"/>
        <v>7.537688442211055E-4</v>
      </c>
      <c r="K1436" s="147" t="str">
        <f t="shared" si="150"/>
        <v/>
      </c>
      <c r="L1436" s="33"/>
      <c r="M1436" s="1">
        <f t="shared" si="152"/>
        <v>0</v>
      </c>
    </row>
    <row r="1437" spans="1:13" ht="15.6" customHeight="1" x14ac:dyDescent="0.4">
      <c r="A1437" s="358"/>
      <c r="B1437" s="361"/>
      <c r="C1437" s="347" t="s">
        <v>269</v>
      </c>
      <c r="D1437" s="347" t="s">
        <v>413</v>
      </c>
      <c r="E1437" s="365"/>
      <c r="F1437" s="11"/>
      <c r="G1437" s="145">
        <v>417</v>
      </c>
      <c r="H1437" s="61" t="s">
        <v>400</v>
      </c>
      <c r="I1437" s="62">
        <v>1</v>
      </c>
      <c r="J1437" s="1">
        <f t="shared" si="151"/>
        <v>3.7688442211055275E-4</v>
      </c>
      <c r="K1437" s="147" t="str">
        <f t="shared" si="150"/>
        <v/>
      </c>
      <c r="L1437" s="33"/>
      <c r="M1437" s="1">
        <f t="shared" si="152"/>
        <v>0</v>
      </c>
    </row>
    <row r="1438" spans="1:13" ht="15.6" customHeight="1" x14ac:dyDescent="0.4">
      <c r="A1438" s="358"/>
      <c r="B1438" s="361"/>
      <c r="C1438" s="347"/>
      <c r="D1438" s="347"/>
      <c r="E1438" s="365"/>
      <c r="F1438" s="11"/>
      <c r="G1438" s="145">
        <v>418</v>
      </c>
      <c r="H1438" s="61" t="s">
        <v>401</v>
      </c>
      <c r="I1438" s="62">
        <v>1</v>
      </c>
      <c r="J1438" s="1">
        <f t="shared" si="151"/>
        <v>3.7688442211055275E-4</v>
      </c>
      <c r="K1438" s="147" t="str">
        <f t="shared" si="150"/>
        <v/>
      </c>
      <c r="L1438" s="33"/>
      <c r="M1438" s="1">
        <f t="shared" si="152"/>
        <v>0</v>
      </c>
    </row>
    <row r="1439" spans="1:13" ht="15.6" customHeight="1" x14ac:dyDescent="0.4">
      <c r="A1439" s="358"/>
      <c r="B1439" s="361"/>
      <c r="C1439" s="347"/>
      <c r="D1439" s="347"/>
      <c r="E1439" s="365"/>
      <c r="F1439" s="11"/>
      <c r="G1439" s="145">
        <v>419</v>
      </c>
      <c r="H1439" s="61" t="s">
        <v>402</v>
      </c>
      <c r="I1439" s="62">
        <v>1</v>
      </c>
      <c r="J1439" s="1">
        <f t="shared" si="151"/>
        <v>3.7688442211055275E-4</v>
      </c>
      <c r="K1439" s="147" t="str">
        <f t="shared" si="150"/>
        <v/>
      </c>
      <c r="L1439" s="33"/>
      <c r="M1439" s="1">
        <f t="shared" si="152"/>
        <v>0</v>
      </c>
    </row>
    <row r="1440" spans="1:13" ht="42.6" customHeight="1" x14ac:dyDescent="0.4">
      <c r="A1440" s="358"/>
      <c r="B1440" s="361"/>
      <c r="C1440" s="347"/>
      <c r="D1440" s="347"/>
      <c r="E1440" s="365"/>
      <c r="F1440" s="11"/>
      <c r="G1440" s="145">
        <v>420</v>
      </c>
      <c r="H1440" s="61" t="s">
        <v>364</v>
      </c>
      <c r="I1440" s="62">
        <v>2</v>
      </c>
      <c r="J1440" s="1">
        <f t="shared" si="151"/>
        <v>7.537688442211055E-4</v>
      </c>
      <c r="K1440" s="147" t="str">
        <f t="shared" si="150"/>
        <v/>
      </c>
      <c r="L1440" s="33"/>
      <c r="M1440" s="1">
        <f t="shared" si="152"/>
        <v>0</v>
      </c>
    </row>
    <row r="1441" spans="1:13" ht="25.2" x14ac:dyDescent="0.4">
      <c r="A1441" s="358"/>
      <c r="B1441" s="361"/>
      <c r="C1441" s="347"/>
      <c r="D1441" s="347"/>
      <c r="E1441" s="365"/>
      <c r="F1441" s="11"/>
      <c r="G1441" s="145">
        <v>421</v>
      </c>
      <c r="H1441" s="61" t="s">
        <v>757</v>
      </c>
      <c r="I1441" s="62">
        <v>3</v>
      </c>
      <c r="J1441" s="1">
        <f t="shared" si="151"/>
        <v>1.1306532663316582E-3</v>
      </c>
      <c r="K1441" s="147" t="str">
        <f t="shared" si="150"/>
        <v/>
      </c>
      <c r="L1441" s="33"/>
      <c r="M1441" s="1">
        <f t="shared" si="152"/>
        <v>0</v>
      </c>
    </row>
    <row r="1442" spans="1:13" ht="15.6" customHeight="1" x14ac:dyDescent="0.4">
      <c r="A1442" s="358"/>
      <c r="B1442" s="361"/>
      <c r="C1442" s="347"/>
      <c r="D1442" s="347"/>
      <c r="E1442" s="365"/>
      <c r="F1442" s="11"/>
      <c r="G1442" s="145">
        <v>422</v>
      </c>
      <c r="H1442" s="61" t="s">
        <v>198</v>
      </c>
      <c r="I1442" s="62">
        <v>2</v>
      </c>
      <c r="J1442" s="1">
        <f t="shared" si="151"/>
        <v>7.537688442211055E-4</v>
      </c>
      <c r="K1442" s="147" t="str">
        <f t="shared" si="150"/>
        <v/>
      </c>
      <c r="L1442" s="33"/>
      <c r="M1442" s="1">
        <f t="shared" si="152"/>
        <v>0</v>
      </c>
    </row>
    <row r="1443" spans="1:13" ht="15.6" customHeight="1" x14ac:dyDescent="0.4">
      <c r="A1443" s="358"/>
      <c r="B1443" s="361"/>
      <c r="C1443" s="347"/>
      <c r="D1443" s="347"/>
      <c r="E1443" s="365"/>
      <c r="F1443" s="11"/>
      <c r="G1443" s="145">
        <v>423</v>
      </c>
      <c r="H1443" s="61" t="s">
        <v>403</v>
      </c>
      <c r="I1443" s="62">
        <v>1</v>
      </c>
      <c r="J1443" s="1">
        <f t="shared" si="151"/>
        <v>3.7688442211055275E-4</v>
      </c>
      <c r="K1443" s="147" t="str">
        <f t="shared" si="150"/>
        <v/>
      </c>
      <c r="L1443" s="33"/>
      <c r="M1443" s="1">
        <f t="shared" si="152"/>
        <v>0</v>
      </c>
    </row>
    <row r="1444" spans="1:13" ht="50.4" x14ac:dyDescent="0.4">
      <c r="A1444" s="358"/>
      <c r="B1444" s="361"/>
      <c r="C1444" s="347"/>
      <c r="D1444" s="347"/>
      <c r="E1444" s="365"/>
      <c r="F1444" s="11"/>
      <c r="G1444" s="145">
        <v>424</v>
      </c>
      <c r="H1444" s="61" t="s">
        <v>969</v>
      </c>
      <c r="I1444" s="62">
        <v>2</v>
      </c>
      <c r="J1444" s="1">
        <f t="shared" si="151"/>
        <v>7.537688442211055E-4</v>
      </c>
      <c r="K1444" s="147" t="str">
        <f t="shared" si="150"/>
        <v/>
      </c>
      <c r="L1444" s="33"/>
      <c r="M1444" s="1">
        <f t="shared" si="152"/>
        <v>0</v>
      </c>
    </row>
    <row r="1445" spans="1:13" ht="37.799999999999997" x14ac:dyDescent="0.4">
      <c r="A1445" s="358"/>
      <c r="B1445" s="361"/>
      <c r="C1445" s="347"/>
      <c r="D1445" s="347"/>
      <c r="E1445" s="365"/>
      <c r="F1445" s="11"/>
      <c r="G1445" s="145">
        <v>425</v>
      </c>
      <c r="H1445" s="61" t="s">
        <v>970</v>
      </c>
      <c r="I1445" s="62">
        <v>1</v>
      </c>
      <c r="J1445" s="1">
        <f t="shared" si="151"/>
        <v>3.7688442211055275E-4</v>
      </c>
      <c r="K1445" s="147" t="str">
        <f t="shared" si="150"/>
        <v/>
      </c>
      <c r="L1445" s="33"/>
      <c r="M1445" s="1">
        <f t="shared" si="152"/>
        <v>0</v>
      </c>
    </row>
    <row r="1446" spans="1:13" ht="15.6" customHeight="1" x14ac:dyDescent="0.4">
      <c r="A1446" s="358"/>
      <c r="B1446" s="361"/>
      <c r="C1446" s="347" t="s">
        <v>270</v>
      </c>
      <c r="D1446" s="347" t="s">
        <v>414</v>
      </c>
      <c r="E1446" s="365"/>
      <c r="F1446" s="11"/>
      <c r="G1446" s="145">
        <v>426</v>
      </c>
      <c r="H1446" s="61" t="s">
        <v>404</v>
      </c>
      <c r="I1446" s="62">
        <v>1</v>
      </c>
      <c r="J1446" s="1">
        <f t="shared" si="151"/>
        <v>3.7688442211055275E-4</v>
      </c>
      <c r="K1446" s="147" t="str">
        <f t="shared" si="150"/>
        <v/>
      </c>
      <c r="L1446" s="33"/>
      <c r="M1446" s="1">
        <f t="shared" si="152"/>
        <v>0</v>
      </c>
    </row>
    <row r="1447" spans="1:13" ht="25.2" x14ac:dyDescent="0.4">
      <c r="A1447" s="358"/>
      <c r="B1447" s="361"/>
      <c r="C1447" s="347"/>
      <c r="D1447" s="347"/>
      <c r="E1447" s="365"/>
      <c r="F1447" s="11"/>
      <c r="G1447" s="145">
        <v>427</v>
      </c>
      <c r="H1447" s="61" t="s">
        <v>405</v>
      </c>
      <c r="I1447" s="62">
        <v>1</v>
      </c>
      <c r="J1447" s="1">
        <f t="shared" si="151"/>
        <v>3.7688442211055275E-4</v>
      </c>
      <c r="K1447" s="147" t="str">
        <f t="shared" si="150"/>
        <v/>
      </c>
      <c r="L1447" s="33"/>
      <c r="M1447" s="1">
        <f t="shared" si="152"/>
        <v>0</v>
      </c>
    </row>
    <row r="1448" spans="1:13" ht="15.6" customHeight="1" x14ac:dyDescent="0.4">
      <c r="A1448" s="358"/>
      <c r="B1448" s="361"/>
      <c r="C1448" s="347"/>
      <c r="D1448" s="347"/>
      <c r="E1448" s="365"/>
      <c r="F1448" s="11"/>
      <c r="G1448" s="145">
        <v>428</v>
      </c>
      <c r="H1448" s="61" t="s">
        <v>407</v>
      </c>
      <c r="I1448" s="62">
        <v>1</v>
      </c>
      <c r="J1448" s="1">
        <f t="shared" si="151"/>
        <v>3.7688442211055275E-4</v>
      </c>
      <c r="K1448" s="147" t="str">
        <f t="shared" si="150"/>
        <v/>
      </c>
      <c r="L1448" s="33"/>
      <c r="M1448" s="1">
        <f t="shared" si="152"/>
        <v>0</v>
      </c>
    </row>
    <row r="1449" spans="1:13" ht="15.6" customHeight="1" x14ac:dyDescent="0.4">
      <c r="A1449" s="358"/>
      <c r="B1449" s="361"/>
      <c r="C1449" s="347"/>
      <c r="D1449" s="347"/>
      <c r="E1449" s="365"/>
      <c r="F1449" s="11"/>
      <c r="G1449" s="145">
        <v>429</v>
      </c>
      <c r="H1449" s="61" t="s">
        <v>406</v>
      </c>
      <c r="I1449" s="62">
        <v>1</v>
      </c>
      <c r="J1449" s="1">
        <f t="shared" si="151"/>
        <v>3.7688442211055275E-4</v>
      </c>
      <c r="K1449" s="147" t="str">
        <f t="shared" si="150"/>
        <v/>
      </c>
      <c r="L1449" s="33"/>
      <c r="M1449" s="1">
        <f t="shared" si="152"/>
        <v>0</v>
      </c>
    </row>
    <row r="1450" spans="1:13" ht="15.6" customHeight="1" x14ac:dyDescent="0.4">
      <c r="A1450" s="358"/>
      <c r="B1450" s="361"/>
      <c r="C1450" s="347"/>
      <c r="D1450" s="347"/>
      <c r="E1450" s="365"/>
      <c r="F1450" s="11"/>
      <c r="G1450" s="145">
        <v>430</v>
      </c>
      <c r="H1450" s="61" t="s">
        <v>408</v>
      </c>
      <c r="I1450" s="62">
        <v>1</v>
      </c>
      <c r="J1450" s="1">
        <f t="shared" si="151"/>
        <v>3.7688442211055275E-4</v>
      </c>
      <c r="K1450" s="147" t="str">
        <f t="shared" si="150"/>
        <v/>
      </c>
      <c r="L1450" s="33"/>
      <c r="M1450" s="1">
        <f t="shared" si="152"/>
        <v>0</v>
      </c>
    </row>
    <row r="1451" spans="1:13" ht="15.6" customHeight="1" x14ac:dyDescent="0.4">
      <c r="A1451" s="358"/>
      <c r="B1451" s="361"/>
      <c r="C1451" s="347"/>
      <c r="D1451" s="347"/>
      <c r="E1451" s="365"/>
      <c r="F1451" s="11"/>
      <c r="G1451" s="145">
        <v>431</v>
      </c>
      <c r="H1451" s="61" t="s">
        <v>917</v>
      </c>
      <c r="I1451" s="62">
        <v>1</v>
      </c>
      <c r="J1451" s="1">
        <f t="shared" si="151"/>
        <v>3.7688442211055275E-4</v>
      </c>
      <c r="K1451" s="147" t="str">
        <f t="shared" si="150"/>
        <v/>
      </c>
      <c r="L1451" s="33"/>
      <c r="M1451" s="1">
        <f t="shared" si="152"/>
        <v>0</v>
      </c>
    </row>
    <row r="1452" spans="1:13" ht="15.6" customHeight="1" x14ac:dyDescent="0.4">
      <c r="A1452" s="358"/>
      <c r="B1452" s="361"/>
      <c r="C1452" s="347"/>
      <c r="D1452" s="347"/>
      <c r="E1452" s="365"/>
      <c r="F1452" s="11"/>
      <c r="G1452" s="145">
        <v>432</v>
      </c>
      <c r="H1452" s="61" t="s">
        <v>409</v>
      </c>
      <c r="I1452" s="62">
        <v>2</v>
      </c>
      <c r="J1452" s="1">
        <f t="shared" si="151"/>
        <v>7.537688442211055E-4</v>
      </c>
      <c r="K1452" s="147" t="str">
        <f t="shared" si="150"/>
        <v/>
      </c>
      <c r="L1452" s="33"/>
      <c r="M1452" s="1">
        <f t="shared" si="152"/>
        <v>0</v>
      </c>
    </row>
    <row r="1453" spans="1:13" ht="15.6" customHeight="1" x14ac:dyDescent="0.4">
      <c r="A1453" s="358"/>
      <c r="B1453" s="361"/>
      <c r="C1453" s="347"/>
      <c r="D1453" s="347"/>
      <c r="E1453" s="365"/>
      <c r="F1453" s="11"/>
      <c r="G1453" s="145">
        <v>433</v>
      </c>
      <c r="H1453" s="61" t="s">
        <v>410</v>
      </c>
      <c r="I1453" s="62">
        <v>4</v>
      </c>
      <c r="J1453" s="1">
        <f t="shared" si="151"/>
        <v>1.507537688442211E-3</v>
      </c>
      <c r="K1453" s="147" t="str">
        <f t="shared" si="150"/>
        <v/>
      </c>
      <c r="L1453" s="33"/>
      <c r="M1453" s="1">
        <f t="shared" si="152"/>
        <v>0</v>
      </c>
    </row>
    <row r="1454" spans="1:13" ht="15.6" customHeight="1" x14ac:dyDescent="0.4">
      <c r="A1454" s="358"/>
      <c r="B1454" s="361"/>
      <c r="C1454" s="347"/>
      <c r="D1454" s="347"/>
      <c r="E1454" s="365"/>
      <c r="F1454" s="11"/>
      <c r="G1454" s="145">
        <v>434</v>
      </c>
      <c r="H1454" s="61" t="s">
        <v>746</v>
      </c>
      <c r="I1454" s="62">
        <v>3</v>
      </c>
      <c r="J1454" s="1">
        <f t="shared" si="151"/>
        <v>1.1306532663316582E-3</v>
      </c>
      <c r="K1454" s="147" t="str">
        <f t="shared" si="150"/>
        <v/>
      </c>
      <c r="L1454" s="33"/>
      <c r="M1454" s="1">
        <f t="shared" si="152"/>
        <v>0</v>
      </c>
    </row>
    <row r="1455" spans="1:13" ht="15.6" customHeight="1" x14ac:dyDescent="0.4">
      <c r="A1455" s="358"/>
      <c r="B1455" s="361"/>
      <c r="C1455" s="347"/>
      <c r="D1455" s="347"/>
      <c r="E1455" s="365"/>
      <c r="F1455" s="11"/>
      <c r="G1455" s="145">
        <v>435</v>
      </c>
      <c r="H1455" s="61" t="s">
        <v>742</v>
      </c>
      <c r="I1455" s="62">
        <v>2</v>
      </c>
      <c r="J1455" s="1">
        <f t="shared" si="151"/>
        <v>7.537688442211055E-4</v>
      </c>
      <c r="K1455" s="147" t="str">
        <f t="shared" si="150"/>
        <v/>
      </c>
      <c r="L1455" s="33"/>
      <c r="M1455" s="1">
        <f t="shared" si="152"/>
        <v>0</v>
      </c>
    </row>
    <row r="1456" spans="1:13" ht="15.6" customHeight="1" x14ac:dyDescent="0.4">
      <c r="A1456" s="358"/>
      <c r="B1456" s="361"/>
      <c r="C1456" s="347"/>
      <c r="D1456" s="347"/>
      <c r="E1456" s="365"/>
      <c r="F1456" s="11"/>
      <c r="G1456" s="145">
        <v>436</v>
      </c>
      <c r="H1456" s="61" t="s">
        <v>411</v>
      </c>
      <c r="I1456" s="62">
        <v>3</v>
      </c>
      <c r="J1456" s="1">
        <f t="shared" si="151"/>
        <v>1.1306532663316582E-3</v>
      </c>
      <c r="K1456" s="147" t="str">
        <f t="shared" si="150"/>
        <v/>
      </c>
      <c r="L1456" s="33"/>
      <c r="M1456" s="1">
        <f t="shared" si="152"/>
        <v>0</v>
      </c>
    </row>
    <row r="1457" spans="1:13" ht="15.6" customHeight="1" x14ac:dyDescent="0.4">
      <c r="A1457" s="358"/>
      <c r="B1457" s="361"/>
      <c r="C1457" s="347"/>
      <c r="D1457" s="347"/>
      <c r="E1457" s="365"/>
      <c r="F1457" s="11"/>
      <c r="G1457" s="145">
        <v>437</v>
      </c>
      <c r="H1457" s="61" t="s">
        <v>412</v>
      </c>
      <c r="I1457" s="62">
        <v>2</v>
      </c>
      <c r="J1457" s="1">
        <f t="shared" si="151"/>
        <v>7.537688442211055E-4</v>
      </c>
      <c r="K1457" s="147" t="str">
        <f t="shared" si="150"/>
        <v/>
      </c>
      <c r="L1457" s="33"/>
      <c r="M1457" s="1">
        <f t="shared" si="152"/>
        <v>0</v>
      </c>
    </row>
    <row r="1458" spans="1:13" ht="16.2" customHeight="1" thickBot="1" x14ac:dyDescent="0.45">
      <c r="A1458" s="359"/>
      <c r="B1458" s="362"/>
      <c r="C1458" s="348"/>
      <c r="D1458" s="348"/>
      <c r="E1458" s="366"/>
      <c r="F1458" s="11"/>
      <c r="G1458" s="349" t="s">
        <v>4</v>
      </c>
      <c r="H1458" s="350"/>
      <c r="I1458" s="63">
        <f>SUM(I1417:I1457)</f>
        <v>113</v>
      </c>
      <c r="J1458" s="2">
        <f>SUM(J1417:J1457)</f>
        <v>4.258793969849247E-2</v>
      </c>
      <c r="K1458" s="147" t="str">
        <f t="shared" si="150"/>
        <v/>
      </c>
      <c r="L1458" s="3">
        <f>SUM(L1417:L1457)</f>
        <v>0</v>
      </c>
      <c r="M1458" s="2">
        <f>SUM(M1417:M1457)</f>
        <v>0</v>
      </c>
    </row>
    <row r="1459" spans="1:13" ht="6" customHeight="1" thickBot="1" x14ac:dyDescent="0.45">
      <c r="A1459" s="53"/>
      <c r="I1459" s="50"/>
    </row>
    <row r="1460" spans="1:13" x14ac:dyDescent="0.4">
      <c r="A1460" s="351" t="s">
        <v>940</v>
      </c>
      <c r="B1460" s="352"/>
      <c r="C1460" s="352"/>
      <c r="D1460" s="352"/>
      <c r="E1460" s="352"/>
      <c r="F1460" s="352"/>
      <c r="G1460" s="352"/>
      <c r="H1460" s="352"/>
      <c r="I1460" s="352"/>
      <c r="J1460" s="353"/>
      <c r="K1460" s="20"/>
      <c r="L1460" s="26" t="s">
        <v>70</v>
      </c>
      <c r="M1460" s="27" t="s">
        <v>78</v>
      </c>
    </row>
    <row r="1461" spans="1:13" x14ac:dyDescent="0.4">
      <c r="A1461" s="145">
        <f t="shared" ref="A1461:A1501" si="153">G1417</f>
        <v>397</v>
      </c>
      <c r="B1461" s="345"/>
      <c r="C1461" s="345"/>
      <c r="D1461" s="345"/>
      <c r="E1461" s="345"/>
      <c r="F1461" s="345"/>
      <c r="G1461" s="345"/>
      <c r="H1461" s="345"/>
      <c r="I1461" s="345"/>
      <c r="J1461" s="346"/>
      <c r="K1461" s="36"/>
      <c r="L1461" s="29"/>
      <c r="M1461" s="30"/>
    </row>
    <row r="1462" spans="1:13" x14ac:dyDescent="0.4">
      <c r="A1462" s="145">
        <f t="shared" si="153"/>
        <v>398</v>
      </c>
      <c r="B1462" s="345"/>
      <c r="C1462" s="345"/>
      <c r="D1462" s="345"/>
      <c r="E1462" s="345"/>
      <c r="F1462" s="345"/>
      <c r="G1462" s="345"/>
      <c r="H1462" s="345"/>
      <c r="I1462" s="345"/>
      <c r="J1462" s="346"/>
      <c r="K1462" s="36"/>
      <c r="L1462" s="29"/>
      <c r="M1462" s="30"/>
    </row>
    <row r="1463" spans="1:13" x14ac:dyDescent="0.4">
      <c r="A1463" s="145">
        <f t="shared" si="153"/>
        <v>399</v>
      </c>
      <c r="B1463" s="345"/>
      <c r="C1463" s="345"/>
      <c r="D1463" s="345"/>
      <c r="E1463" s="345"/>
      <c r="F1463" s="345"/>
      <c r="G1463" s="345"/>
      <c r="H1463" s="345"/>
      <c r="I1463" s="345"/>
      <c r="J1463" s="346"/>
      <c r="K1463" s="36"/>
      <c r="L1463" s="29"/>
      <c r="M1463" s="30"/>
    </row>
    <row r="1464" spans="1:13" x14ac:dyDescent="0.4">
      <c r="A1464" s="145">
        <f t="shared" si="153"/>
        <v>400</v>
      </c>
      <c r="B1464" s="345"/>
      <c r="C1464" s="345"/>
      <c r="D1464" s="345"/>
      <c r="E1464" s="345"/>
      <c r="F1464" s="345"/>
      <c r="G1464" s="345"/>
      <c r="H1464" s="345"/>
      <c r="I1464" s="345"/>
      <c r="J1464" s="346"/>
      <c r="K1464" s="36"/>
      <c r="L1464" s="29"/>
      <c r="M1464" s="30"/>
    </row>
    <row r="1465" spans="1:13" x14ac:dyDescent="0.4">
      <c r="A1465" s="145">
        <f t="shared" si="153"/>
        <v>401</v>
      </c>
      <c r="B1465" s="345"/>
      <c r="C1465" s="345"/>
      <c r="D1465" s="345"/>
      <c r="E1465" s="345"/>
      <c r="F1465" s="345"/>
      <c r="G1465" s="345"/>
      <c r="H1465" s="345"/>
      <c r="I1465" s="345"/>
      <c r="J1465" s="346"/>
      <c r="K1465" s="36"/>
      <c r="L1465" s="29"/>
      <c r="M1465" s="30"/>
    </row>
    <row r="1466" spans="1:13" x14ac:dyDescent="0.4">
      <c r="A1466" s="145">
        <f t="shared" si="153"/>
        <v>402</v>
      </c>
      <c r="B1466" s="345"/>
      <c r="C1466" s="345"/>
      <c r="D1466" s="345"/>
      <c r="E1466" s="345"/>
      <c r="F1466" s="345"/>
      <c r="G1466" s="345"/>
      <c r="H1466" s="345"/>
      <c r="I1466" s="345"/>
      <c r="J1466" s="346"/>
      <c r="K1466" s="36"/>
      <c r="L1466" s="29"/>
      <c r="M1466" s="30"/>
    </row>
    <row r="1467" spans="1:13" x14ac:dyDescent="0.4">
      <c r="A1467" s="145">
        <f t="shared" si="153"/>
        <v>403</v>
      </c>
      <c r="B1467" s="345"/>
      <c r="C1467" s="345"/>
      <c r="D1467" s="345"/>
      <c r="E1467" s="345"/>
      <c r="F1467" s="345"/>
      <c r="G1467" s="345"/>
      <c r="H1467" s="345"/>
      <c r="I1467" s="345"/>
      <c r="J1467" s="346"/>
      <c r="K1467" s="36"/>
      <c r="L1467" s="29"/>
      <c r="M1467" s="30"/>
    </row>
    <row r="1468" spans="1:13" x14ac:dyDescent="0.4">
      <c r="A1468" s="145">
        <f t="shared" si="153"/>
        <v>404</v>
      </c>
      <c r="B1468" s="345"/>
      <c r="C1468" s="345"/>
      <c r="D1468" s="345"/>
      <c r="E1468" s="345"/>
      <c r="F1468" s="345"/>
      <c r="G1468" s="345"/>
      <c r="H1468" s="345"/>
      <c r="I1468" s="345"/>
      <c r="J1468" s="346"/>
      <c r="K1468" s="36"/>
      <c r="L1468" s="29"/>
      <c r="M1468" s="30"/>
    </row>
    <row r="1469" spans="1:13" x14ac:dyDescent="0.4">
      <c r="A1469" s="145">
        <f t="shared" si="153"/>
        <v>405</v>
      </c>
      <c r="B1469" s="345"/>
      <c r="C1469" s="345"/>
      <c r="D1469" s="345"/>
      <c r="E1469" s="345"/>
      <c r="F1469" s="345"/>
      <c r="G1469" s="345"/>
      <c r="H1469" s="345"/>
      <c r="I1469" s="345"/>
      <c r="J1469" s="346"/>
      <c r="K1469" s="36"/>
      <c r="L1469" s="29"/>
      <c r="M1469" s="30"/>
    </row>
    <row r="1470" spans="1:13" x14ac:dyDescent="0.4">
      <c r="A1470" s="145">
        <f t="shared" si="153"/>
        <v>406</v>
      </c>
      <c r="B1470" s="345"/>
      <c r="C1470" s="345"/>
      <c r="D1470" s="345"/>
      <c r="E1470" s="345"/>
      <c r="F1470" s="345"/>
      <c r="G1470" s="345"/>
      <c r="H1470" s="345"/>
      <c r="I1470" s="345"/>
      <c r="J1470" s="346"/>
      <c r="K1470" s="36"/>
      <c r="L1470" s="29"/>
      <c r="M1470" s="30"/>
    </row>
    <row r="1471" spans="1:13" x14ac:dyDescent="0.4">
      <c r="A1471" s="145">
        <f t="shared" si="153"/>
        <v>407</v>
      </c>
      <c r="B1471" s="345"/>
      <c r="C1471" s="345"/>
      <c r="D1471" s="345"/>
      <c r="E1471" s="345"/>
      <c r="F1471" s="345"/>
      <c r="G1471" s="345"/>
      <c r="H1471" s="345"/>
      <c r="I1471" s="345"/>
      <c r="J1471" s="346"/>
      <c r="K1471" s="36"/>
      <c r="L1471" s="29"/>
      <c r="M1471" s="30"/>
    </row>
    <row r="1472" spans="1:13" x14ac:dyDescent="0.4">
      <c r="A1472" s="145">
        <f t="shared" si="153"/>
        <v>408</v>
      </c>
      <c r="B1472" s="345"/>
      <c r="C1472" s="345"/>
      <c r="D1472" s="345"/>
      <c r="E1472" s="345"/>
      <c r="F1472" s="345"/>
      <c r="G1472" s="345"/>
      <c r="H1472" s="345"/>
      <c r="I1472" s="345"/>
      <c r="J1472" s="346"/>
      <c r="K1472" s="36"/>
      <c r="L1472" s="29"/>
      <c r="M1472" s="30"/>
    </row>
    <row r="1473" spans="1:13" x14ac:dyDescent="0.4">
      <c r="A1473" s="145">
        <f t="shared" si="153"/>
        <v>409</v>
      </c>
      <c r="B1473" s="345"/>
      <c r="C1473" s="345"/>
      <c r="D1473" s="345"/>
      <c r="E1473" s="345"/>
      <c r="F1473" s="345"/>
      <c r="G1473" s="345"/>
      <c r="H1473" s="345"/>
      <c r="I1473" s="345"/>
      <c r="J1473" s="346"/>
      <c r="K1473" s="36"/>
      <c r="L1473" s="29"/>
      <c r="M1473" s="30"/>
    </row>
    <row r="1474" spans="1:13" x14ac:dyDescent="0.4">
      <c r="A1474" s="145">
        <f t="shared" si="153"/>
        <v>410</v>
      </c>
      <c r="B1474" s="345"/>
      <c r="C1474" s="345"/>
      <c r="D1474" s="345"/>
      <c r="E1474" s="345"/>
      <c r="F1474" s="345"/>
      <c r="G1474" s="345"/>
      <c r="H1474" s="345"/>
      <c r="I1474" s="345"/>
      <c r="J1474" s="346"/>
      <c r="K1474" s="36"/>
      <c r="L1474" s="29"/>
      <c r="M1474" s="30"/>
    </row>
    <row r="1475" spans="1:13" x14ac:dyDescent="0.4">
      <c r="A1475" s="145">
        <f t="shared" si="153"/>
        <v>411</v>
      </c>
      <c r="B1475" s="345"/>
      <c r="C1475" s="345"/>
      <c r="D1475" s="345"/>
      <c r="E1475" s="345"/>
      <c r="F1475" s="345"/>
      <c r="G1475" s="345"/>
      <c r="H1475" s="345"/>
      <c r="I1475" s="345"/>
      <c r="J1475" s="346"/>
      <c r="K1475" s="36"/>
      <c r="L1475" s="29"/>
      <c r="M1475" s="30"/>
    </row>
    <row r="1476" spans="1:13" x14ac:dyDescent="0.4">
      <c r="A1476" s="145">
        <f t="shared" si="153"/>
        <v>412</v>
      </c>
      <c r="B1476" s="345"/>
      <c r="C1476" s="345"/>
      <c r="D1476" s="345"/>
      <c r="E1476" s="345"/>
      <c r="F1476" s="345"/>
      <c r="G1476" s="345"/>
      <c r="H1476" s="345"/>
      <c r="I1476" s="345"/>
      <c r="J1476" s="346"/>
      <c r="K1476" s="36"/>
      <c r="L1476" s="29"/>
      <c r="M1476" s="30"/>
    </row>
    <row r="1477" spans="1:13" x14ac:dyDescent="0.4">
      <c r="A1477" s="145">
        <f t="shared" si="153"/>
        <v>413</v>
      </c>
      <c r="B1477" s="345"/>
      <c r="C1477" s="345"/>
      <c r="D1477" s="345"/>
      <c r="E1477" s="345"/>
      <c r="F1477" s="345"/>
      <c r="G1477" s="345"/>
      <c r="H1477" s="345"/>
      <c r="I1477" s="345"/>
      <c r="J1477" s="346"/>
      <c r="K1477" s="36"/>
      <c r="L1477" s="29"/>
      <c r="M1477" s="30"/>
    </row>
    <row r="1478" spans="1:13" x14ac:dyDescent="0.4">
      <c r="A1478" s="145">
        <f t="shared" si="153"/>
        <v>414</v>
      </c>
      <c r="B1478" s="345"/>
      <c r="C1478" s="345"/>
      <c r="D1478" s="345"/>
      <c r="E1478" s="345"/>
      <c r="F1478" s="345"/>
      <c r="G1478" s="345"/>
      <c r="H1478" s="345"/>
      <c r="I1478" s="345"/>
      <c r="J1478" s="346"/>
      <c r="K1478" s="36"/>
      <c r="L1478" s="29"/>
      <c r="M1478" s="30"/>
    </row>
    <row r="1479" spans="1:13" x14ac:dyDescent="0.4">
      <c r="A1479" s="145">
        <f t="shared" si="153"/>
        <v>415</v>
      </c>
      <c r="B1479" s="345"/>
      <c r="C1479" s="345"/>
      <c r="D1479" s="345"/>
      <c r="E1479" s="345"/>
      <c r="F1479" s="345"/>
      <c r="G1479" s="345"/>
      <c r="H1479" s="345"/>
      <c r="I1479" s="345"/>
      <c r="J1479" s="346"/>
      <c r="K1479" s="36"/>
      <c r="L1479" s="29"/>
      <c r="M1479" s="30"/>
    </row>
    <row r="1480" spans="1:13" x14ac:dyDescent="0.4">
      <c r="A1480" s="145">
        <f t="shared" si="153"/>
        <v>416</v>
      </c>
      <c r="B1480" s="345"/>
      <c r="C1480" s="345"/>
      <c r="D1480" s="345"/>
      <c r="E1480" s="345"/>
      <c r="F1480" s="345"/>
      <c r="G1480" s="345"/>
      <c r="H1480" s="345"/>
      <c r="I1480" s="345"/>
      <c r="J1480" s="346"/>
      <c r="K1480" s="36"/>
      <c r="L1480" s="29"/>
      <c r="M1480" s="30"/>
    </row>
    <row r="1481" spans="1:13" x14ac:dyDescent="0.4">
      <c r="A1481" s="145">
        <f t="shared" si="153"/>
        <v>417</v>
      </c>
      <c r="B1481" s="345"/>
      <c r="C1481" s="345"/>
      <c r="D1481" s="345"/>
      <c r="E1481" s="345"/>
      <c r="F1481" s="345"/>
      <c r="G1481" s="345"/>
      <c r="H1481" s="345"/>
      <c r="I1481" s="345"/>
      <c r="J1481" s="346"/>
      <c r="K1481" s="36"/>
      <c r="L1481" s="29"/>
      <c r="M1481" s="30"/>
    </row>
    <row r="1482" spans="1:13" x14ac:dyDescent="0.4">
      <c r="A1482" s="145">
        <f t="shared" si="153"/>
        <v>418</v>
      </c>
      <c r="B1482" s="345"/>
      <c r="C1482" s="345"/>
      <c r="D1482" s="345"/>
      <c r="E1482" s="345"/>
      <c r="F1482" s="345"/>
      <c r="G1482" s="345"/>
      <c r="H1482" s="345"/>
      <c r="I1482" s="345"/>
      <c r="J1482" s="346"/>
      <c r="K1482" s="36"/>
      <c r="L1482" s="29"/>
      <c r="M1482" s="30"/>
    </row>
    <row r="1483" spans="1:13" x14ac:dyDescent="0.4">
      <c r="A1483" s="145">
        <f t="shared" si="153"/>
        <v>419</v>
      </c>
      <c r="B1483" s="345"/>
      <c r="C1483" s="345"/>
      <c r="D1483" s="345"/>
      <c r="E1483" s="345"/>
      <c r="F1483" s="345"/>
      <c r="G1483" s="345"/>
      <c r="H1483" s="345"/>
      <c r="I1483" s="345"/>
      <c r="J1483" s="346"/>
      <c r="K1483" s="36"/>
      <c r="L1483" s="29"/>
      <c r="M1483" s="30"/>
    </row>
    <row r="1484" spans="1:13" x14ac:dyDescent="0.4">
      <c r="A1484" s="145">
        <f t="shared" si="153"/>
        <v>420</v>
      </c>
      <c r="B1484" s="345"/>
      <c r="C1484" s="345"/>
      <c r="D1484" s="345"/>
      <c r="E1484" s="345"/>
      <c r="F1484" s="345"/>
      <c r="G1484" s="345"/>
      <c r="H1484" s="345"/>
      <c r="I1484" s="345"/>
      <c r="J1484" s="346"/>
      <c r="K1484" s="36"/>
      <c r="L1484" s="29"/>
      <c r="M1484" s="30"/>
    </row>
    <row r="1485" spans="1:13" x14ac:dyDescent="0.4">
      <c r="A1485" s="145">
        <f t="shared" si="153"/>
        <v>421</v>
      </c>
      <c r="B1485" s="345"/>
      <c r="C1485" s="345"/>
      <c r="D1485" s="345"/>
      <c r="E1485" s="345"/>
      <c r="F1485" s="345"/>
      <c r="G1485" s="345"/>
      <c r="H1485" s="345"/>
      <c r="I1485" s="345"/>
      <c r="J1485" s="346"/>
      <c r="K1485" s="36"/>
      <c r="L1485" s="29"/>
      <c r="M1485" s="30"/>
    </row>
    <row r="1486" spans="1:13" x14ac:dyDescent="0.4">
      <c r="A1486" s="145">
        <f t="shared" si="153"/>
        <v>422</v>
      </c>
      <c r="B1486" s="345"/>
      <c r="C1486" s="345"/>
      <c r="D1486" s="345"/>
      <c r="E1486" s="345"/>
      <c r="F1486" s="345"/>
      <c r="G1486" s="345"/>
      <c r="H1486" s="345"/>
      <c r="I1486" s="345"/>
      <c r="J1486" s="346"/>
      <c r="K1486" s="36"/>
      <c r="L1486" s="29"/>
      <c r="M1486" s="30"/>
    </row>
    <row r="1487" spans="1:13" x14ac:dyDescent="0.4">
      <c r="A1487" s="145">
        <f t="shared" si="153"/>
        <v>423</v>
      </c>
      <c r="B1487" s="345"/>
      <c r="C1487" s="345"/>
      <c r="D1487" s="345"/>
      <c r="E1487" s="345"/>
      <c r="F1487" s="345"/>
      <c r="G1487" s="345"/>
      <c r="H1487" s="345"/>
      <c r="I1487" s="345"/>
      <c r="J1487" s="346"/>
      <c r="K1487" s="36"/>
      <c r="L1487" s="29"/>
      <c r="M1487" s="30"/>
    </row>
    <row r="1488" spans="1:13" x14ac:dyDescent="0.4">
      <c r="A1488" s="145">
        <f t="shared" si="153"/>
        <v>424</v>
      </c>
      <c r="B1488" s="345"/>
      <c r="C1488" s="345"/>
      <c r="D1488" s="345"/>
      <c r="E1488" s="345"/>
      <c r="F1488" s="345"/>
      <c r="G1488" s="345"/>
      <c r="H1488" s="345"/>
      <c r="I1488" s="345"/>
      <c r="J1488" s="346"/>
      <c r="K1488" s="36"/>
      <c r="L1488" s="29"/>
      <c r="M1488" s="30"/>
    </row>
    <row r="1489" spans="1:13" x14ac:dyDescent="0.4">
      <c r="A1489" s="145">
        <f t="shared" si="153"/>
        <v>425</v>
      </c>
      <c r="B1489" s="345"/>
      <c r="C1489" s="345"/>
      <c r="D1489" s="345"/>
      <c r="E1489" s="345"/>
      <c r="F1489" s="345"/>
      <c r="G1489" s="345"/>
      <c r="H1489" s="345"/>
      <c r="I1489" s="345"/>
      <c r="J1489" s="346"/>
      <c r="K1489" s="36"/>
      <c r="L1489" s="29"/>
      <c r="M1489" s="30"/>
    </row>
    <row r="1490" spans="1:13" x14ac:dyDescent="0.4">
      <c r="A1490" s="145">
        <f t="shared" si="153"/>
        <v>426</v>
      </c>
      <c r="B1490" s="345"/>
      <c r="C1490" s="345"/>
      <c r="D1490" s="345"/>
      <c r="E1490" s="345"/>
      <c r="F1490" s="345"/>
      <c r="G1490" s="345"/>
      <c r="H1490" s="345"/>
      <c r="I1490" s="345"/>
      <c r="J1490" s="346"/>
      <c r="K1490" s="36"/>
      <c r="L1490" s="29"/>
      <c r="M1490" s="30"/>
    </row>
    <row r="1491" spans="1:13" x14ac:dyDescent="0.4">
      <c r="A1491" s="145">
        <f t="shared" si="153"/>
        <v>427</v>
      </c>
      <c r="B1491" s="345"/>
      <c r="C1491" s="345"/>
      <c r="D1491" s="345"/>
      <c r="E1491" s="345"/>
      <c r="F1491" s="345"/>
      <c r="G1491" s="345"/>
      <c r="H1491" s="345"/>
      <c r="I1491" s="345"/>
      <c r="J1491" s="346"/>
      <c r="K1491" s="36"/>
      <c r="L1491" s="29"/>
      <c r="M1491" s="30"/>
    </row>
    <row r="1492" spans="1:13" x14ac:dyDescent="0.4">
      <c r="A1492" s="145">
        <f t="shared" si="153"/>
        <v>428</v>
      </c>
      <c r="B1492" s="345"/>
      <c r="C1492" s="345"/>
      <c r="D1492" s="345"/>
      <c r="E1492" s="345"/>
      <c r="F1492" s="345"/>
      <c r="G1492" s="345"/>
      <c r="H1492" s="345"/>
      <c r="I1492" s="345"/>
      <c r="J1492" s="346"/>
      <c r="K1492" s="36"/>
      <c r="L1492" s="29"/>
      <c r="M1492" s="30"/>
    </row>
    <row r="1493" spans="1:13" x14ac:dyDescent="0.4">
      <c r="A1493" s="145">
        <f t="shared" si="153"/>
        <v>429</v>
      </c>
      <c r="B1493" s="345"/>
      <c r="C1493" s="345"/>
      <c r="D1493" s="345"/>
      <c r="E1493" s="345"/>
      <c r="F1493" s="345"/>
      <c r="G1493" s="345"/>
      <c r="H1493" s="345"/>
      <c r="I1493" s="345"/>
      <c r="J1493" s="346"/>
      <c r="K1493" s="36"/>
      <c r="L1493" s="29"/>
      <c r="M1493" s="30"/>
    </row>
    <row r="1494" spans="1:13" x14ac:dyDescent="0.4">
      <c r="A1494" s="145">
        <f t="shared" si="153"/>
        <v>430</v>
      </c>
      <c r="B1494" s="345"/>
      <c r="C1494" s="345"/>
      <c r="D1494" s="345"/>
      <c r="E1494" s="345"/>
      <c r="F1494" s="345"/>
      <c r="G1494" s="345"/>
      <c r="H1494" s="345"/>
      <c r="I1494" s="345"/>
      <c r="J1494" s="346"/>
      <c r="K1494" s="36"/>
      <c r="L1494" s="29"/>
      <c r="M1494" s="30"/>
    </row>
    <row r="1495" spans="1:13" x14ac:dyDescent="0.4">
      <c r="A1495" s="145">
        <f t="shared" si="153"/>
        <v>431</v>
      </c>
      <c r="B1495" s="345"/>
      <c r="C1495" s="345"/>
      <c r="D1495" s="345"/>
      <c r="E1495" s="345"/>
      <c r="F1495" s="345"/>
      <c r="G1495" s="345"/>
      <c r="H1495" s="345"/>
      <c r="I1495" s="345"/>
      <c r="J1495" s="346"/>
      <c r="K1495" s="36"/>
      <c r="L1495" s="29"/>
      <c r="M1495" s="30"/>
    </row>
    <row r="1496" spans="1:13" x14ac:dyDescent="0.4">
      <c r="A1496" s="145">
        <f t="shared" si="153"/>
        <v>432</v>
      </c>
      <c r="B1496" s="345"/>
      <c r="C1496" s="345"/>
      <c r="D1496" s="345"/>
      <c r="E1496" s="345"/>
      <c r="F1496" s="345"/>
      <c r="G1496" s="345"/>
      <c r="H1496" s="345"/>
      <c r="I1496" s="345"/>
      <c r="J1496" s="346"/>
      <c r="K1496" s="36"/>
      <c r="L1496" s="29"/>
      <c r="M1496" s="30"/>
    </row>
    <row r="1497" spans="1:13" x14ac:dyDescent="0.4">
      <c r="A1497" s="145">
        <f t="shared" si="153"/>
        <v>433</v>
      </c>
      <c r="B1497" s="345"/>
      <c r="C1497" s="345"/>
      <c r="D1497" s="345"/>
      <c r="E1497" s="345"/>
      <c r="F1497" s="345"/>
      <c r="G1497" s="345"/>
      <c r="H1497" s="345"/>
      <c r="I1497" s="345"/>
      <c r="J1497" s="346"/>
      <c r="K1497" s="36"/>
      <c r="L1497" s="29"/>
      <c r="M1497" s="30"/>
    </row>
    <row r="1498" spans="1:13" x14ac:dyDescent="0.4">
      <c r="A1498" s="145">
        <f t="shared" si="153"/>
        <v>434</v>
      </c>
      <c r="B1498" s="345"/>
      <c r="C1498" s="345"/>
      <c r="D1498" s="345"/>
      <c r="E1498" s="345"/>
      <c r="F1498" s="345"/>
      <c r="G1498" s="345"/>
      <c r="H1498" s="345"/>
      <c r="I1498" s="345"/>
      <c r="J1498" s="346"/>
      <c r="K1498" s="36"/>
      <c r="L1498" s="29"/>
      <c r="M1498" s="30"/>
    </row>
    <row r="1499" spans="1:13" x14ac:dyDescent="0.4">
      <c r="A1499" s="145">
        <f t="shared" si="153"/>
        <v>435</v>
      </c>
      <c r="B1499" s="345"/>
      <c r="C1499" s="345"/>
      <c r="D1499" s="345"/>
      <c r="E1499" s="345"/>
      <c r="F1499" s="345"/>
      <c r="G1499" s="345"/>
      <c r="H1499" s="345"/>
      <c r="I1499" s="345"/>
      <c r="J1499" s="346"/>
      <c r="K1499" s="36"/>
      <c r="L1499" s="29"/>
      <c r="M1499" s="30"/>
    </row>
    <row r="1500" spans="1:13" x14ac:dyDescent="0.4">
      <c r="A1500" s="145">
        <f t="shared" si="153"/>
        <v>436</v>
      </c>
      <c r="B1500" s="345"/>
      <c r="C1500" s="345"/>
      <c r="D1500" s="345"/>
      <c r="E1500" s="345"/>
      <c r="F1500" s="345"/>
      <c r="G1500" s="345"/>
      <c r="H1500" s="345"/>
      <c r="I1500" s="345"/>
      <c r="J1500" s="346"/>
      <c r="K1500" s="36"/>
      <c r="L1500" s="29"/>
      <c r="M1500" s="30"/>
    </row>
    <row r="1501" spans="1:13" ht="13.2" thickBot="1" x14ac:dyDescent="0.45">
      <c r="A1501" s="146">
        <f t="shared" si="153"/>
        <v>437</v>
      </c>
      <c r="B1501" s="354"/>
      <c r="C1501" s="354"/>
      <c r="D1501" s="354"/>
      <c r="E1501" s="354"/>
      <c r="F1501" s="354"/>
      <c r="G1501" s="354"/>
      <c r="H1501" s="354"/>
      <c r="I1501" s="354"/>
      <c r="J1501" s="355"/>
      <c r="K1501" s="36"/>
      <c r="L1501" s="31"/>
      <c r="M1501" s="32"/>
    </row>
  </sheetData>
  <sheetProtection password="CA61" sheet="1" formatRows="0" insertRows="0"/>
  <mergeCells count="1907">
    <mergeCell ref="I63:J63"/>
    <mergeCell ref="K63:L63"/>
    <mergeCell ref="K64:L64"/>
    <mergeCell ref="K65:L65"/>
    <mergeCell ref="K66:L66"/>
    <mergeCell ref="K67:L67"/>
    <mergeCell ref="K68:L68"/>
    <mergeCell ref="K69:L69"/>
    <mergeCell ref="K70:L70"/>
    <mergeCell ref="K71:L71"/>
    <mergeCell ref="K72:L72"/>
    <mergeCell ref="K73:L73"/>
    <mergeCell ref="K74:L74"/>
    <mergeCell ref="K75:L75"/>
    <mergeCell ref="I64:J64"/>
    <mergeCell ref="I65:J65"/>
    <mergeCell ref="I66:J66"/>
    <mergeCell ref="I67:J67"/>
    <mergeCell ref="I68:J68"/>
    <mergeCell ref="I69:J69"/>
    <mergeCell ref="I70:J70"/>
    <mergeCell ref="I71:J71"/>
    <mergeCell ref="I72:J72"/>
    <mergeCell ref="I73:J73"/>
    <mergeCell ref="I74:J74"/>
    <mergeCell ref="I75:J75"/>
    <mergeCell ref="C259:G259"/>
    <mergeCell ref="C260:G260"/>
    <mergeCell ref="C262:G264"/>
    <mergeCell ref="H262:H264"/>
    <mergeCell ref="C193:G193"/>
    <mergeCell ref="C194:G194"/>
    <mergeCell ref="C196:G198"/>
    <mergeCell ref="C199:G199"/>
    <mergeCell ref="C200:G200"/>
    <mergeCell ref="C202:G204"/>
    <mergeCell ref="H196:H198"/>
    <mergeCell ref="H202:H204"/>
    <mergeCell ref="C205:G205"/>
    <mergeCell ref="C206:G206"/>
    <mergeCell ref="C208:G210"/>
    <mergeCell ref="H208:H210"/>
    <mergeCell ref="C211:G211"/>
    <mergeCell ref="C212:G212"/>
    <mergeCell ref="C214:G216"/>
    <mergeCell ref="H214:H216"/>
    <mergeCell ref="C217:G217"/>
    <mergeCell ref="C218:G218"/>
    <mergeCell ref="C220:G222"/>
    <mergeCell ref="H220:H222"/>
    <mergeCell ref="B69:D69"/>
    <mergeCell ref="E69:G69"/>
    <mergeCell ref="B66:D66"/>
    <mergeCell ref="E66:G66"/>
    <mergeCell ref="B67:D67"/>
    <mergeCell ref="E67:G67"/>
    <mergeCell ref="B80:D80"/>
    <mergeCell ref="E80:G80"/>
    <mergeCell ref="B81:D81"/>
    <mergeCell ref="E81:G81"/>
    <mergeCell ref="A77:M77"/>
    <mergeCell ref="B78:D78"/>
    <mergeCell ref="E78:G78"/>
    <mergeCell ref="B79:D79"/>
    <mergeCell ref="C253:G253"/>
    <mergeCell ref="C254:G254"/>
    <mergeCell ref="C256:G258"/>
    <mergeCell ref="H256:H258"/>
    <mergeCell ref="K78:L78"/>
    <mergeCell ref="K79:L79"/>
    <mergeCell ref="K80:L80"/>
    <mergeCell ref="K81:L81"/>
    <mergeCell ref="K82:L82"/>
    <mergeCell ref="K83:L83"/>
    <mergeCell ref="I78:J78"/>
    <mergeCell ref="I79:J79"/>
    <mergeCell ref="I80:J80"/>
    <mergeCell ref="I81:J81"/>
    <mergeCell ref="I82:J82"/>
    <mergeCell ref="I83:J83"/>
    <mergeCell ref="B86:D86"/>
    <mergeCell ref="E86:G86"/>
    <mergeCell ref="A2:M2"/>
    <mergeCell ref="A3:M3"/>
    <mergeCell ref="A4:M4"/>
    <mergeCell ref="A5:M5"/>
    <mergeCell ref="A6:E6"/>
    <mergeCell ref="G6:H6"/>
    <mergeCell ref="I6:J6"/>
    <mergeCell ref="F17:G17"/>
    <mergeCell ref="J17:K17"/>
    <mergeCell ref="F18:G18"/>
    <mergeCell ref="J18:K18"/>
    <mergeCell ref="F19:G19"/>
    <mergeCell ref="J19:K19"/>
    <mergeCell ref="F14:G14"/>
    <mergeCell ref="J14:K14"/>
    <mergeCell ref="F15:G15"/>
    <mergeCell ref="J15:K15"/>
    <mergeCell ref="F16:G16"/>
    <mergeCell ref="J16:K16"/>
    <mergeCell ref="F11:G11"/>
    <mergeCell ref="J11:K11"/>
    <mergeCell ref="F12:G12"/>
    <mergeCell ref="J12:K12"/>
    <mergeCell ref="F13:G13"/>
    <mergeCell ref="J13:K13"/>
    <mergeCell ref="F8:G8"/>
    <mergeCell ref="J8:K8"/>
    <mergeCell ref="F9:G9"/>
    <mergeCell ref="J9:K9"/>
    <mergeCell ref="F10:G10"/>
    <mergeCell ref="J10:K10"/>
    <mergeCell ref="J20:K20"/>
    <mergeCell ref="F21:H21"/>
    <mergeCell ref="I21:M21"/>
    <mergeCell ref="F22:H22"/>
    <mergeCell ref="I22:M22"/>
    <mergeCell ref="E36:H36"/>
    <mergeCell ref="I36:M36"/>
    <mergeCell ref="A59:M59"/>
    <mergeCell ref="A60:L60"/>
    <mergeCell ref="A62:M62"/>
    <mergeCell ref="B63:D63"/>
    <mergeCell ref="E63:G63"/>
    <mergeCell ref="A53:J53"/>
    <mergeCell ref="A54:J54"/>
    <mergeCell ref="A55:J55"/>
    <mergeCell ref="A56:J56"/>
    <mergeCell ref="A57:M57"/>
    <mergeCell ref="A58:M58"/>
    <mergeCell ref="B39:D39"/>
    <mergeCell ref="E39:M39"/>
    <mergeCell ref="A42:B42"/>
    <mergeCell ref="B37:D37"/>
    <mergeCell ref="E37:H37"/>
    <mergeCell ref="I37:M37"/>
    <mergeCell ref="B38:D38"/>
    <mergeCell ref="E38:M38"/>
    <mergeCell ref="B30:D30"/>
    <mergeCell ref="H30:I30"/>
    <mergeCell ref="B31:D31"/>
    <mergeCell ref="B35:D35"/>
    <mergeCell ref="E35:H35"/>
    <mergeCell ref="I35:M35"/>
    <mergeCell ref="B64:D64"/>
    <mergeCell ref="E64:G64"/>
    <mergeCell ref="B65:D65"/>
    <mergeCell ref="E65:G65"/>
    <mergeCell ref="B74:D74"/>
    <mergeCell ref="E74:G74"/>
    <mergeCell ref="A75:D75"/>
    <mergeCell ref="E75:G75"/>
    <mergeCell ref="B72:D72"/>
    <mergeCell ref="E72:G72"/>
    <mergeCell ref="B73:D73"/>
    <mergeCell ref="E73:G73"/>
    <mergeCell ref="B70:D70"/>
    <mergeCell ref="E70:G70"/>
    <mergeCell ref="B71:D71"/>
    <mergeCell ref="E71:G71"/>
    <mergeCell ref="F20:H20"/>
    <mergeCell ref="B36:D36"/>
    <mergeCell ref="B28:D28"/>
    <mergeCell ref="H28:I28"/>
    <mergeCell ref="B29:D29"/>
    <mergeCell ref="H29:I29"/>
    <mergeCell ref="B26:M26"/>
    <mergeCell ref="B27:M27"/>
    <mergeCell ref="F23:H23"/>
    <mergeCell ref="I23:M23"/>
    <mergeCell ref="F24:H24"/>
    <mergeCell ref="I24:M24"/>
    <mergeCell ref="F25:H25"/>
    <mergeCell ref="I25:M25"/>
    <mergeCell ref="B68:D68"/>
    <mergeCell ref="E68:G68"/>
    <mergeCell ref="B87:D87"/>
    <mergeCell ref="E87:G87"/>
    <mergeCell ref="B84:D84"/>
    <mergeCell ref="E84:G84"/>
    <mergeCell ref="B85:D85"/>
    <mergeCell ref="E85:G85"/>
    <mergeCell ref="B82:D82"/>
    <mergeCell ref="E82:G82"/>
    <mergeCell ref="B83:D83"/>
    <mergeCell ref="E83:G83"/>
    <mergeCell ref="K84:L84"/>
    <mergeCell ref="K85:L85"/>
    <mergeCell ref="K86:L86"/>
    <mergeCell ref="K87:L87"/>
    <mergeCell ref="E79:G79"/>
    <mergeCell ref="K88:L88"/>
    <mergeCell ref="K89:L89"/>
    <mergeCell ref="I84:J84"/>
    <mergeCell ref="I85:J85"/>
    <mergeCell ref="I86:J86"/>
    <mergeCell ref="I87:J87"/>
    <mergeCell ref="I88:J88"/>
    <mergeCell ref="I89:J89"/>
    <mergeCell ref="B94:D94"/>
    <mergeCell ref="E94:G94"/>
    <mergeCell ref="B95:D95"/>
    <mergeCell ref="E95:G95"/>
    <mergeCell ref="A90:D90"/>
    <mergeCell ref="E90:G90"/>
    <mergeCell ref="A92:M92"/>
    <mergeCell ref="B93:D93"/>
    <mergeCell ref="E93:G93"/>
    <mergeCell ref="B88:D88"/>
    <mergeCell ref="E88:G88"/>
    <mergeCell ref="B89:D89"/>
    <mergeCell ref="E89:G89"/>
    <mergeCell ref="K90:L90"/>
    <mergeCell ref="I90:J90"/>
    <mergeCell ref="K93:L93"/>
    <mergeCell ref="K94:L94"/>
    <mergeCell ref="K95:L95"/>
    <mergeCell ref="I93:J93"/>
    <mergeCell ref="I94:J94"/>
    <mergeCell ref="I95:J95"/>
    <mergeCell ref="B100:D100"/>
    <mergeCell ref="E100:G100"/>
    <mergeCell ref="B101:D101"/>
    <mergeCell ref="E101:G101"/>
    <mergeCell ref="B98:D98"/>
    <mergeCell ref="E98:G98"/>
    <mergeCell ref="B99:D99"/>
    <mergeCell ref="E99:G99"/>
    <mergeCell ref="B96:D96"/>
    <mergeCell ref="E96:G96"/>
    <mergeCell ref="B97:D97"/>
    <mergeCell ref="E97:G97"/>
    <mergeCell ref="K96:L96"/>
    <mergeCell ref="K97:L97"/>
    <mergeCell ref="K98:L98"/>
    <mergeCell ref="K99:L99"/>
    <mergeCell ref="K100:L100"/>
    <mergeCell ref="K101:L101"/>
    <mergeCell ref="I96:J96"/>
    <mergeCell ref="I97:J97"/>
    <mergeCell ref="I98:J98"/>
    <mergeCell ref="I99:J99"/>
    <mergeCell ref="I100:J100"/>
    <mergeCell ref="I101:J101"/>
    <mergeCell ref="C108:G108"/>
    <mergeCell ref="H108:M108"/>
    <mergeCell ref="C109:G109"/>
    <mergeCell ref="H109:M109"/>
    <mergeCell ref="C110:G110"/>
    <mergeCell ref="H110:M110"/>
    <mergeCell ref="B104:D104"/>
    <mergeCell ref="E104:G104"/>
    <mergeCell ref="A105:D105"/>
    <mergeCell ref="E105:G105"/>
    <mergeCell ref="B102:D102"/>
    <mergeCell ref="E102:G102"/>
    <mergeCell ref="B103:D103"/>
    <mergeCell ref="E103:G103"/>
    <mergeCell ref="K102:L102"/>
    <mergeCell ref="K103:L103"/>
    <mergeCell ref="K104:L104"/>
    <mergeCell ref="K105:L105"/>
    <mergeCell ref="I102:J102"/>
    <mergeCell ref="I103:J103"/>
    <mergeCell ref="I104:J104"/>
    <mergeCell ref="I105:J105"/>
    <mergeCell ref="H121:M121"/>
    <mergeCell ref="C122:G122"/>
    <mergeCell ref="H122:M122"/>
    <mergeCell ref="C117:G117"/>
    <mergeCell ref="H117:M117"/>
    <mergeCell ref="C118:G118"/>
    <mergeCell ref="H118:M118"/>
    <mergeCell ref="C119:G119"/>
    <mergeCell ref="H119:M119"/>
    <mergeCell ref="C114:G114"/>
    <mergeCell ref="H114:M114"/>
    <mergeCell ref="C115:G115"/>
    <mergeCell ref="H115:M115"/>
    <mergeCell ref="C116:G116"/>
    <mergeCell ref="H116:M116"/>
    <mergeCell ref="C111:G111"/>
    <mergeCell ref="H111:M111"/>
    <mergeCell ref="C112:G112"/>
    <mergeCell ref="H112:M112"/>
    <mergeCell ref="C113:G113"/>
    <mergeCell ref="H113:M113"/>
    <mergeCell ref="B153:D153"/>
    <mergeCell ref="B154:D154"/>
    <mergeCell ref="E153:G153"/>
    <mergeCell ref="H153:K153"/>
    <mergeCell ref="L153:M153"/>
    <mergeCell ref="E154:G154"/>
    <mergeCell ref="H154:K154"/>
    <mergeCell ref="L154:M154"/>
    <mergeCell ref="E157:G157"/>
    <mergeCell ref="H157:K157"/>
    <mergeCell ref="L157:M157"/>
    <mergeCell ref="B175:H175"/>
    <mergeCell ref="C176:G176"/>
    <mergeCell ref="H176:M176"/>
    <mergeCell ref="C177:G177"/>
    <mergeCell ref="H177:M177"/>
    <mergeCell ref="B164:M164"/>
    <mergeCell ref="B156:M156"/>
    <mergeCell ref="B273:M273"/>
    <mergeCell ref="B274:M274"/>
    <mergeCell ref="C261:G261"/>
    <mergeCell ref="I264:L264"/>
    <mergeCell ref="B189:G189"/>
    <mergeCell ref="H189:M189"/>
    <mergeCell ref="B190:G190"/>
    <mergeCell ref="H190:M190"/>
    <mergeCell ref="C184:G184"/>
    <mergeCell ref="H184:M184"/>
    <mergeCell ref="C185:G185"/>
    <mergeCell ref="B171:H171"/>
    <mergeCell ref="B172:M172"/>
    <mergeCell ref="B159:D159"/>
    <mergeCell ref="B157:D157"/>
    <mergeCell ref="B158:D158"/>
    <mergeCell ref="E158:G158"/>
    <mergeCell ref="H158:K158"/>
    <mergeCell ref="L158:M158"/>
    <mergeCell ref="B166:M166"/>
    <mergeCell ref="B167:M167"/>
    <mergeCell ref="B168:M168"/>
    <mergeCell ref="B169:M169"/>
    <mergeCell ref="B170:M170"/>
    <mergeCell ref="E159:G159"/>
    <mergeCell ref="H159:K159"/>
    <mergeCell ref="L159:M159"/>
    <mergeCell ref="B160:D160"/>
    <mergeCell ref="E160:G160"/>
    <mergeCell ref="H160:K160"/>
    <mergeCell ref="L160:M160"/>
    <mergeCell ref="H185:M185"/>
    <mergeCell ref="B284:M284"/>
    <mergeCell ref="B285:M285"/>
    <mergeCell ref="B286:M286"/>
    <mergeCell ref="B281:M281"/>
    <mergeCell ref="B282:M282"/>
    <mergeCell ref="B283:M283"/>
    <mergeCell ref="B278:M278"/>
    <mergeCell ref="B279:M279"/>
    <mergeCell ref="B280:M280"/>
    <mergeCell ref="B275:M275"/>
    <mergeCell ref="B276:M276"/>
    <mergeCell ref="B277:M277"/>
    <mergeCell ref="B322:M322"/>
    <mergeCell ref="B323:M323"/>
    <mergeCell ref="B324:M324"/>
    <mergeCell ref="B325:M325"/>
    <mergeCell ref="B314:H314"/>
    <mergeCell ref="B315:H315"/>
    <mergeCell ref="B316:D316"/>
    <mergeCell ref="E316:G316"/>
    <mergeCell ref="H316:K316"/>
    <mergeCell ref="L316:M316"/>
    <mergeCell ref="B306:L306"/>
    <mergeCell ref="B300:G300"/>
    <mergeCell ref="B296:M296"/>
    <mergeCell ref="B297:M297"/>
    <mergeCell ref="B293:M293"/>
    <mergeCell ref="B294:M294"/>
    <mergeCell ref="A421:M421"/>
    <mergeCell ref="B340:J340"/>
    <mergeCell ref="B341:M341"/>
    <mergeCell ref="B343:J343"/>
    <mergeCell ref="B344:M344"/>
    <mergeCell ref="B333:M333"/>
    <mergeCell ref="B335:M335"/>
    <mergeCell ref="B337:M337"/>
    <mergeCell ref="B355:D355"/>
    <mergeCell ref="F355:H355"/>
    <mergeCell ref="I355:M355"/>
    <mergeCell ref="B361:D361"/>
    <mergeCell ref="E361:G361"/>
    <mergeCell ref="H361:K361"/>
    <mergeCell ref="B328:H328"/>
    <mergeCell ref="B369:D369"/>
    <mergeCell ref="E369:J369"/>
    <mergeCell ref="K369:M369"/>
    <mergeCell ref="B376:D376"/>
    <mergeCell ref="E376:J376"/>
    <mergeCell ref="K376:M376"/>
    <mergeCell ref="B377:D377"/>
    <mergeCell ref="E377:J377"/>
    <mergeCell ref="K377:M377"/>
    <mergeCell ref="B374:D374"/>
    <mergeCell ref="E374:J374"/>
    <mergeCell ref="K374:M374"/>
    <mergeCell ref="B375:D375"/>
    <mergeCell ref="E375:J375"/>
    <mergeCell ref="F432:F433"/>
    <mergeCell ref="C434:C435"/>
    <mergeCell ref="D434:D435"/>
    <mergeCell ref="G426:G427"/>
    <mergeCell ref="H426:H427"/>
    <mergeCell ref="I426:I427"/>
    <mergeCell ref="J426:J427"/>
    <mergeCell ref="L426:M426"/>
    <mergeCell ref="A428:A435"/>
    <mergeCell ref="B428:B435"/>
    <mergeCell ref="E428:E435"/>
    <mergeCell ref="C429:C430"/>
    <mergeCell ref="D429:D430"/>
    <mergeCell ref="A426:A427"/>
    <mergeCell ref="B317:D317"/>
    <mergeCell ref="E317:G317"/>
    <mergeCell ref="H317:K317"/>
    <mergeCell ref="L317:M317"/>
    <mergeCell ref="B321:H321"/>
    <mergeCell ref="A423:M423"/>
    <mergeCell ref="A424:E424"/>
    <mergeCell ref="G424:H424"/>
    <mergeCell ref="I424:J424"/>
    <mergeCell ref="A425:E425"/>
    <mergeCell ref="G425:H425"/>
    <mergeCell ref="I425:J425"/>
    <mergeCell ref="A419:M419"/>
    <mergeCell ref="A420:M420"/>
    <mergeCell ref="B426:B427"/>
    <mergeCell ref="C426:C427"/>
    <mergeCell ref="D426:D427"/>
    <mergeCell ref="E426:E427"/>
    <mergeCell ref="F426:F427"/>
    <mergeCell ref="D450:D453"/>
    <mergeCell ref="F450:F453"/>
    <mergeCell ref="C455:C459"/>
    <mergeCell ref="D455:D459"/>
    <mergeCell ref="F455:F459"/>
    <mergeCell ref="C460:C463"/>
    <mergeCell ref="D460:D463"/>
    <mergeCell ref="F460:F462"/>
    <mergeCell ref="B442:J442"/>
    <mergeCell ref="B443:J443"/>
    <mergeCell ref="B444:J444"/>
    <mergeCell ref="A446:A463"/>
    <mergeCell ref="B446:B463"/>
    <mergeCell ref="E446:E463"/>
    <mergeCell ref="C447:C449"/>
    <mergeCell ref="D447:D449"/>
    <mergeCell ref="F447:F449"/>
    <mergeCell ref="C450:C453"/>
    <mergeCell ref="G435:H435"/>
    <mergeCell ref="A437:J437"/>
    <mergeCell ref="B438:J438"/>
    <mergeCell ref="B439:J439"/>
    <mergeCell ref="B440:J440"/>
    <mergeCell ref="B441:J441"/>
    <mergeCell ref="F429:F430"/>
    <mergeCell ref="C432:C433"/>
    <mergeCell ref="D432:D433"/>
    <mergeCell ref="B476:J476"/>
    <mergeCell ref="B477:J477"/>
    <mergeCell ref="B478:J478"/>
    <mergeCell ref="B479:J479"/>
    <mergeCell ref="B480:J480"/>
    <mergeCell ref="B481:J481"/>
    <mergeCell ref="B470:J470"/>
    <mergeCell ref="B471:J471"/>
    <mergeCell ref="B472:J472"/>
    <mergeCell ref="B473:J473"/>
    <mergeCell ref="B474:J474"/>
    <mergeCell ref="B475:J475"/>
    <mergeCell ref="G463:H463"/>
    <mergeCell ref="A465:J465"/>
    <mergeCell ref="B466:J466"/>
    <mergeCell ref="B467:J467"/>
    <mergeCell ref="B468:J468"/>
    <mergeCell ref="B469:J469"/>
    <mergeCell ref="C498:C499"/>
    <mergeCell ref="D498:D499"/>
    <mergeCell ref="F498:F499"/>
    <mergeCell ref="C500:C503"/>
    <mergeCell ref="D500:D503"/>
    <mergeCell ref="F500:F503"/>
    <mergeCell ref="C490:C491"/>
    <mergeCell ref="D490:D491"/>
    <mergeCell ref="F490:F491"/>
    <mergeCell ref="C492:C496"/>
    <mergeCell ref="D492:D496"/>
    <mergeCell ref="F492:F496"/>
    <mergeCell ref="B482:J482"/>
    <mergeCell ref="A484:A505"/>
    <mergeCell ref="B484:B505"/>
    <mergeCell ref="C484:C485"/>
    <mergeCell ref="D484:D485"/>
    <mergeCell ref="E484:E505"/>
    <mergeCell ref="F484:F485"/>
    <mergeCell ref="C486:C488"/>
    <mergeCell ref="D486:D488"/>
    <mergeCell ref="F486:F488"/>
    <mergeCell ref="B516:J516"/>
    <mergeCell ref="B517:J517"/>
    <mergeCell ref="B518:J518"/>
    <mergeCell ref="B519:J519"/>
    <mergeCell ref="B520:J520"/>
    <mergeCell ref="B521:J521"/>
    <mergeCell ref="B510:J510"/>
    <mergeCell ref="B511:J511"/>
    <mergeCell ref="B512:J512"/>
    <mergeCell ref="B513:J513"/>
    <mergeCell ref="B514:J514"/>
    <mergeCell ref="B515:J515"/>
    <mergeCell ref="C504:C505"/>
    <mergeCell ref="D504:D505"/>
    <mergeCell ref="G505:H505"/>
    <mergeCell ref="A507:J507"/>
    <mergeCell ref="B508:J508"/>
    <mergeCell ref="B509:J509"/>
    <mergeCell ref="C534:C535"/>
    <mergeCell ref="D534:D535"/>
    <mergeCell ref="G535:H535"/>
    <mergeCell ref="A537:J537"/>
    <mergeCell ref="B538:J538"/>
    <mergeCell ref="B539:J539"/>
    <mergeCell ref="B528:J528"/>
    <mergeCell ref="A530:A535"/>
    <mergeCell ref="B530:B535"/>
    <mergeCell ref="C530:C531"/>
    <mergeCell ref="D530:D531"/>
    <mergeCell ref="E530:E535"/>
    <mergeCell ref="F530:F531"/>
    <mergeCell ref="C532:C533"/>
    <mergeCell ref="D532:D533"/>
    <mergeCell ref="F532:F533"/>
    <mergeCell ref="B522:J522"/>
    <mergeCell ref="B523:J523"/>
    <mergeCell ref="B524:J524"/>
    <mergeCell ref="B525:J525"/>
    <mergeCell ref="B526:J526"/>
    <mergeCell ref="B527:J527"/>
    <mergeCell ref="L545:M545"/>
    <mergeCell ref="A547:A560"/>
    <mergeCell ref="B547:B560"/>
    <mergeCell ref="E547:E560"/>
    <mergeCell ref="C548:C551"/>
    <mergeCell ref="D548:D551"/>
    <mergeCell ref="F548:F551"/>
    <mergeCell ref="C552:C553"/>
    <mergeCell ref="D552:D553"/>
    <mergeCell ref="F552:F553"/>
    <mergeCell ref="D545:D546"/>
    <mergeCell ref="E545:E546"/>
    <mergeCell ref="G545:G546"/>
    <mergeCell ref="H545:H546"/>
    <mergeCell ref="I545:I546"/>
    <mergeCell ref="J545:J546"/>
    <mergeCell ref="B540:J540"/>
    <mergeCell ref="B541:J541"/>
    <mergeCell ref="B542:J542"/>
    <mergeCell ref="A544:E544"/>
    <mergeCell ref="F544:F545"/>
    <mergeCell ref="G544:H544"/>
    <mergeCell ref="I544:J544"/>
    <mergeCell ref="A545:A546"/>
    <mergeCell ref="B545:B546"/>
    <mergeCell ref="C545:C546"/>
    <mergeCell ref="B564:J564"/>
    <mergeCell ref="B565:J565"/>
    <mergeCell ref="B566:J566"/>
    <mergeCell ref="B567:J567"/>
    <mergeCell ref="B568:J568"/>
    <mergeCell ref="B569:J569"/>
    <mergeCell ref="C558:C560"/>
    <mergeCell ref="D558:D560"/>
    <mergeCell ref="F558:F559"/>
    <mergeCell ref="G560:H560"/>
    <mergeCell ref="A562:J562"/>
    <mergeCell ref="B563:J563"/>
    <mergeCell ref="C554:C555"/>
    <mergeCell ref="D554:D555"/>
    <mergeCell ref="F554:F555"/>
    <mergeCell ref="C556:C557"/>
    <mergeCell ref="D556:D557"/>
    <mergeCell ref="F556:F557"/>
    <mergeCell ref="G581:H581"/>
    <mergeCell ref="A583:J583"/>
    <mergeCell ref="B584:J584"/>
    <mergeCell ref="B585:J585"/>
    <mergeCell ref="B586:J586"/>
    <mergeCell ref="B587:J587"/>
    <mergeCell ref="A577:A581"/>
    <mergeCell ref="B577:B581"/>
    <mergeCell ref="C577:C578"/>
    <mergeCell ref="D577:D578"/>
    <mergeCell ref="E577:E581"/>
    <mergeCell ref="F577:F578"/>
    <mergeCell ref="C579:C581"/>
    <mergeCell ref="D579:D581"/>
    <mergeCell ref="F579:F580"/>
    <mergeCell ref="B570:J570"/>
    <mergeCell ref="B571:J571"/>
    <mergeCell ref="B572:J572"/>
    <mergeCell ref="B573:J573"/>
    <mergeCell ref="B574:J574"/>
    <mergeCell ref="B575:J575"/>
    <mergeCell ref="C597:C598"/>
    <mergeCell ref="D597:D598"/>
    <mergeCell ref="F597:F598"/>
    <mergeCell ref="C599:C602"/>
    <mergeCell ref="D599:D602"/>
    <mergeCell ref="F599:F602"/>
    <mergeCell ref="H590:H591"/>
    <mergeCell ref="I590:I591"/>
    <mergeCell ref="J590:J591"/>
    <mergeCell ref="L590:M590"/>
    <mergeCell ref="A592:A606"/>
    <mergeCell ref="B592:B606"/>
    <mergeCell ref="C592:C596"/>
    <mergeCell ref="D592:D596"/>
    <mergeCell ref="E592:E606"/>
    <mergeCell ref="F592:F596"/>
    <mergeCell ref="A589:E589"/>
    <mergeCell ref="F589:F590"/>
    <mergeCell ref="G589:H589"/>
    <mergeCell ref="I589:J589"/>
    <mergeCell ref="A590:A591"/>
    <mergeCell ref="B590:B591"/>
    <mergeCell ref="C590:C591"/>
    <mergeCell ref="D590:D591"/>
    <mergeCell ref="E590:E591"/>
    <mergeCell ref="G590:G591"/>
    <mergeCell ref="B617:J617"/>
    <mergeCell ref="B618:J618"/>
    <mergeCell ref="B619:J619"/>
    <mergeCell ref="B620:J620"/>
    <mergeCell ref="B621:J621"/>
    <mergeCell ref="B622:J622"/>
    <mergeCell ref="B611:J611"/>
    <mergeCell ref="B612:J612"/>
    <mergeCell ref="B613:J613"/>
    <mergeCell ref="B614:J614"/>
    <mergeCell ref="B615:J615"/>
    <mergeCell ref="B616:J616"/>
    <mergeCell ref="C605:C606"/>
    <mergeCell ref="D605:D606"/>
    <mergeCell ref="G606:H606"/>
    <mergeCell ref="A608:J608"/>
    <mergeCell ref="B609:J609"/>
    <mergeCell ref="B610:J610"/>
    <mergeCell ref="C645:C646"/>
    <mergeCell ref="D645:D646"/>
    <mergeCell ref="G646:H646"/>
    <mergeCell ref="A648:J648"/>
    <mergeCell ref="B649:J649"/>
    <mergeCell ref="B650:J650"/>
    <mergeCell ref="B636:J636"/>
    <mergeCell ref="A638:A646"/>
    <mergeCell ref="B638:B646"/>
    <mergeCell ref="C638:C642"/>
    <mergeCell ref="D638:D642"/>
    <mergeCell ref="E638:E646"/>
    <mergeCell ref="F638:F642"/>
    <mergeCell ref="C643:C644"/>
    <mergeCell ref="D643:D644"/>
    <mergeCell ref="F643:F645"/>
    <mergeCell ref="G629:H629"/>
    <mergeCell ref="A631:J631"/>
    <mergeCell ref="B632:J632"/>
    <mergeCell ref="B633:J633"/>
    <mergeCell ref="B634:J634"/>
    <mergeCell ref="B635:J635"/>
    <mergeCell ref="A624:A629"/>
    <mergeCell ref="B624:B629"/>
    <mergeCell ref="E624:E629"/>
    <mergeCell ref="C625:C629"/>
    <mergeCell ref="D625:D629"/>
    <mergeCell ref="F625:F628"/>
    <mergeCell ref="I659:I660"/>
    <mergeCell ref="J659:J660"/>
    <mergeCell ref="L659:M659"/>
    <mergeCell ref="A661:A666"/>
    <mergeCell ref="B661:B666"/>
    <mergeCell ref="C661:C663"/>
    <mergeCell ref="D661:D663"/>
    <mergeCell ref="E661:E666"/>
    <mergeCell ref="F661:F663"/>
    <mergeCell ref="C664:C666"/>
    <mergeCell ref="B659:B660"/>
    <mergeCell ref="C659:C660"/>
    <mergeCell ref="D659:D660"/>
    <mergeCell ref="E659:E660"/>
    <mergeCell ref="G659:G660"/>
    <mergeCell ref="H659:H660"/>
    <mergeCell ref="B651:J651"/>
    <mergeCell ref="B652:J652"/>
    <mergeCell ref="B653:J653"/>
    <mergeCell ref="B654:J654"/>
    <mergeCell ref="B656:J656"/>
    <mergeCell ref="A658:E658"/>
    <mergeCell ref="F658:F659"/>
    <mergeCell ref="G658:H658"/>
    <mergeCell ref="I658:J658"/>
    <mergeCell ref="A659:A660"/>
    <mergeCell ref="B655:J655"/>
    <mergeCell ref="D681:D682"/>
    <mergeCell ref="G682:H682"/>
    <mergeCell ref="A684:J684"/>
    <mergeCell ref="B685:J685"/>
    <mergeCell ref="B686:J686"/>
    <mergeCell ref="B687:J687"/>
    <mergeCell ref="B671:J671"/>
    <mergeCell ref="B672:J672"/>
    <mergeCell ref="B673:J673"/>
    <mergeCell ref="A675:A682"/>
    <mergeCell ref="B675:B682"/>
    <mergeCell ref="C675:C680"/>
    <mergeCell ref="D675:D680"/>
    <mergeCell ref="E675:E682"/>
    <mergeCell ref="F675:F680"/>
    <mergeCell ref="C681:C682"/>
    <mergeCell ref="D664:D666"/>
    <mergeCell ref="F664:F665"/>
    <mergeCell ref="G666:H666"/>
    <mergeCell ref="A668:J668"/>
    <mergeCell ref="B669:J669"/>
    <mergeCell ref="B670:J670"/>
    <mergeCell ref="F704:F705"/>
    <mergeCell ref="G706:H706"/>
    <mergeCell ref="A708:J708"/>
    <mergeCell ref="B709:J709"/>
    <mergeCell ref="B710:J710"/>
    <mergeCell ref="B711:J711"/>
    <mergeCell ref="G696:H696"/>
    <mergeCell ref="A698:J698"/>
    <mergeCell ref="B699:J699"/>
    <mergeCell ref="B700:J700"/>
    <mergeCell ref="B701:J701"/>
    <mergeCell ref="A703:A706"/>
    <mergeCell ref="B703:B706"/>
    <mergeCell ref="E703:E706"/>
    <mergeCell ref="C704:C706"/>
    <mergeCell ref="D704:D706"/>
    <mergeCell ref="B688:J688"/>
    <mergeCell ref="B689:J689"/>
    <mergeCell ref="B690:J690"/>
    <mergeCell ref="B691:J691"/>
    <mergeCell ref="A693:A696"/>
    <mergeCell ref="B693:B696"/>
    <mergeCell ref="E693:E696"/>
    <mergeCell ref="C694:C696"/>
    <mergeCell ref="D694:D696"/>
    <mergeCell ref="F694:F695"/>
    <mergeCell ref="L714:M714"/>
    <mergeCell ref="A716:A729"/>
    <mergeCell ref="B716:B729"/>
    <mergeCell ref="C716:C717"/>
    <mergeCell ref="D716:D717"/>
    <mergeCell ref="E716:E729"/>
    <mergeCell ref="C718:C719"/>
    <mergeCell ref="A713:E713"/>
    <mergeCell ref="F713:F714"/>
    <mergeCell ref="G713:H713"/>
    <mergeCell ref="I713:J713"/>
    <mergeCell ref="A714:A715"/>
    <mergeCell ref="B714:B715"/>
    <mergeCell ref="C714:C715"/>
    <mergeCell ref="D714:D715"/>
    <mergeCell ref="E714:E715"/>
    <mergeCell ref="G714:G715"/>
    <mergeCell ref="C726:C727"/>
    <mergeCell ref="D726:D727"/>
    <mergeCell ref="F726:F727"/>
    <mergeCell ref="C728:C729"/>
    <mergeCell ref="D728:D729"/>
    <mergeCell ref="G729:H729"/>
    <mergeCell ref="D718:D719"/>
    <mergeCell ref="F718:F719"/>
    <mergeCell ref="C720:C721"/>
    <mergeCell ref="D720:D721"/>
    <mergeCell ref="F720:F721"/>
    <mergeCell ref="C723:C724"/>
    <mergeCell ref="D723:D724"/>
    <mergeCell ref="F723:F724"/>
    <mergeCell ref="H714:H715"/>
    <mergeCell ref="I714:I715"/>
    <mergeCell ref="J714:J715"/>
    <mergeCell ref="B743:J743"/>
    <mergeCell ref="B744:J744"/>
    <mergeCell ref="A746:A752"/>
    <mergeCell ref="B746:B752"/>
    <mergeCell ref="C746:C748"/>
    <mergeCell ref="D746:D748"/>
    <mergeCell ref="E746:E752"/>
    <mergeCell ref="F746:F748"/>
    <mergeCell ref="C750:C752"/>
    <mergeCell ref="D750:D752"/>
    <mergeCell ref="B737:J737"/>
    <mergeCell ref="B738:J738"/>
    <mergeCell ref="B739:J739"/>
    <mergeCell ref="B740:J740"/>
    <mergeCell ref="B741:J741"/>
    <mergeCell ref="B742:J742"/>
    <mergeCell ref="A731:J731"/>
    <mergeCell ref="B732:J732"/>
    <mergeCell ref="B733:J733"/>
    <mergeCell ref="B734:J734"/>
    <mergeCell ref="B735:J735"/>
    <mergeCell ref="B736:J736"/>
    <mergeCell ref="A771:J771"/>
    <mergeCell ref="B772:J772"/>
    <mergeCell ref="B773:J773"/>
    <mergeCell ref="B774:J774"/>
    <mergeCell ref="B775:J775"/>
    <mergeCell ref="B776:J776"/>
    <mergeCell ref="B758:J758"/>
    <mergeCell ref="B759:J759"/>
    <mergeCell ref="B760:J760"/>
    <mergeCell ref="A762:A769"/>
    <mergeCell ref="B762:B769"/>
    <mergeCell ref="C762:C769"/>
    <mergeCell ref="D762:D769"/>
    <mergeCell ref="E762:E769"/>
    <mergeCell ref="F762:F768"/>
    <mergeCell ref="G769:H769"/>
    <mergeCell ref="F750:F751"/>
    <mergeCell ref="G752:H752"/>
    <mergeCell ref="A754:J754"/>
    <mergeCell ref="B755:J755"/>
    <mergeCell ref="B756:J756"/>
    <mergeCell ref="B757:J757"/>
    <mergeCell ref="A785:J785"/>
    <mergeCell ref="B786:J786"/>
    <mergeCell ref="B787:J787"/>
    <mergeCell ref="B788:J788"/>
    <mergeCell ref="A790:A798"/>
    <mergeCell ref="B790:B798"/>
    <mergeCell ref="C790:C793"/>
    <mergeCell ref="D790:D793"/>
    <mergeCell ref="E790:E798"/>
    <mergeCell ref="F790:F793"/>
    <mergeCell ref="B777:J777"/>
    <mergeCell ref="B778:J778"/>
    <mergeCell ref="A780:A783"/>
    <mergeCell ref="B780:B783"/>
    <mergeCell ref="E780:E783"/>
    <mergeCell ref="C781:C783"/>
    <mergeCell ref="D781:D783"/>
    <mergeCell ref="F781:F782"/>
    <mergeCell ref="G783:H783"/>
    <mergeCell ref="B806:J806"/>
    <mergeCell ref="B807:J807"/>
    <mergeCell ref="B808:J808"/>
    <mergeCell ref="A810:A814"/>
    <mergeCell ref="B810:B814"/>
    <mergeCell ref="C810:C811"/>
    <mergeCell ref="D810:D811"/>
    <mergeCell ref="E810:E814"/>
    <mergeCell ref="F810:F811"/>
    <mergeCell ref="C812:C814"/>
    <mergeCell ref="A800:J800"/>
    <mergeCell ref="B801:J801"/>
    <mergeCell ref="B802:J802"/>
    <mergeCell ref="B803:J803"/>
    <mergeCell ref="B804:J804"/>
    <mergeCell ref="B805:J805"/>
    <mergeCell ref="C795:C796"/>
    <mergeCell ref="D795:D796"/>
    <mergeCell ref="F795:F796"/>
    <mergeCell ref="C797:C798"/>
    <mergeCell ref="D797:D798"/>
    <mergeCell ref="G798:H798"/>
    <mergeCell ref="L823:M823"/>
    <mergeCell ref="B819:J819"/>
    <mergeCell ref="B820:J820"/>
    <mergeCell ref="A822:E822"/>
    <mergeCell ref="F822:F823"/>
    <mergeCell ref="G822:H822"/>
    <mergeCell ref="I822:J822"/>
    <mergeCell ref="A823:A824"/>
    <mergeCell ref="B823:B824"/>
    <mergeCell ref="C823:C824"/>
    <mergeCell ref="D823:D824"/>
    <mergeCell ref="D812:D814"/>
    <mergeCell ref="F812:F813"/>
    <mergeCell ref="G814:H814"/>
    <mergeCell ref="A816:J816"/>
    <mergeCell ref="B817:J817"/>
    <mergeCell ref="B818:J818"/>
    <mergeCell ref="G829:H829"/>
    <mergeCell ref="A831:J831"/>
    <mergeCell ref="B832:J832"/>
    <mergeCell ref="B833:J833"/>
    <mergeCell ref="B834:J834"/>
    <mergeCell ref="B835:J835"/>
    <mergeCell ref="A825:A829"/>
    <mergeCell ref="B825:B829"/>
    <mergeCell ref="C825:C826"/>
    <mergeCell ref="D825:D826"/>
    <mergeCell ref="E825:E829"/>
    <mergeCell ref="F825:F826"/>
    <mergeCell ref="C827:C829"/>
    <mergeCell ref="D827:D829"/>
    <mergeCell ref="F827:F828"/>
    <mergeCell ref="E823:E824"/>
    <mergeCell ref="G823:G824"/>
    <mergeCell ref="H823:H824"/>
    <mergeCell ref="I823:I824"/>
    <mergeCell ref="J823:J824"/>
    <mergeCell ref="B850:J850"/>
    <mergeCell ref="B851:J851"/>
    <mergeCell ref="A853:A862"/>
    <mergeCell ref="B853:B862"/>
    <mergeCell ref="C853:C855"/>
    <mergeCell ref="D853:D855"/>
    <mergeCell ref="E853:E862"/>
    <mergeCell ref="F853:F855"/>
    <mergeCell ref="C856:C857"/>
    <mergeCell ref="D856:D857"/>
    <mergeCell ref="G843:H843"/>
    <mergeCell ref="A845:J845"/>
    <mergeCell ref="B846:J846"/>
    <mergeCell ref="B847:J847"/>
    <mergeCell ref="B848:J848"/>
    <mergeCell ref="B849:J849"/>
    <mergeCell ref="A837:A843"/>
    <mergeCell ref="B837:B843"/>
    <mergeCell ref="C837:C839"/>
    <mergeCell ref="D837:D839"/>
    <mergeCell ref="E837:E843"/>
    <mergeCell ref="F837:F839"/>
    <mergeCell ref="C842:C843"/>
    <mergeCell ref="D842:D843"/>
    <mergeCell ref="B869:J869"/>
    <mergeCell ref="B870:J870"/>
    <mergeCell ref="B871:J871"/>
    <mergeCell ref="B872:J872"/>
    <mergeCell ref="B873:J873"/>
    <mergeCell ref="A875:A880"/>
    <mergeCell ref="B875:B880"/>
    <mergeCell ref="C875:C876"/>
    <mergeCell ref="D875:D876"/>
    <mergeCell ref="E875:E880"/>
    <mergeCell ref="G862:H862"/>
    <mergeCell ref="A864:J864"/>
    <mergeCell ref="B865:J865"/>
    <mergeCell ref="B866:J866"/>
    <mergeCell ref="B867:J867"/>
    <mergeCell ref="B868:J868"/>
    <mergeCell ref="F856:F857"/>
    <mergeCell ref="C858:C860"/>
    <mergeCell ref="D858:D860"/>
    <mergeCell ref="F858:F860"/>
    <mergeCell ref="C861:C862"/>
    <mergeCell ref="D861:D862"/>
    <mergeCell ref="F890:F891"/>
    <mergeCell ref="C892:C894"/>
    <mergeCell ref="D892:D894"/>
    <mergeCell ref="F892:F893"/>
    <mergeCell ref="G894:H894"/>
    <mergeCell ref="A896:J896"/>
    <mergeCell ref="B883:J883"/>
    <mergeCell ref="B884:J884"/>
    <mergeCell ref="B885:J885"/>
    <mergeCell ref="B886:J886"/>
    <mergeCell ref="B887:J887"/>
    <mergeCell ref="A889:A894"/>
    <mergeCell ref="B889:B894"/>
    <mergeCell ref="C889:C891"/>
    <mergeCell ref="D889:D891"/>
    <mergeCell ref="E889:E894"/>
    <mergeCell ref="F875:F876"/>
    <mergeCell ref="C878:C880"/>
    <mergeCell ref="D878:D880"/>
    <mergeCell ref="F878:F879"/>
    <mergeCell ref="G880:H880"/>
    <mergeCell ref="A882:J882"/>
    <mergeCell ref="D916:D917"/>
    <mergeCell ref="F916:F917"/>
    <mergeCell ref="I904:I905"/>
    <mergeCell ref="J904:J905"/>
    <mergeCell ref="L904:M904"/>
    <mergeCell ref="C906:C911"/>
    <mergeCell ref="D906:D911"/>
    <mergeCell ref="E906:E924"/>
    <mergeCell ref="F906:F911"/>
    <mergeCell ref="C912:C913"/>
    <mergeCell ref="B904:B905"/>
    <mergeCell ref="C904:C905"/>
    <mergeCell ref="D904:D905"/>
    <mergeCell ref="E904:E905"/>
    <mergeCell ref="G904:G905"/>
    <mergeCell ref="H904:H905"/>
    <mergeCell ref="B897:J897"/>
    <mergeCell ref="B898:J898"/>
    <mergeCell ref="B899:J899"/>
    <mergeCell ref="B900:J900"/>
    <mergeCell ref="B901:J901"/>
    <mergeCell ref="A903:E903"/>
    <mergeCell ref="F903:F904"/>
    <mergeCell ref="G903:H903"/>
    <mergeCell ref="I903:J903"/>
    <mergeCell ref="A904:A905"/>
    <mergeCell ref="B937:J937"/>
    <mergeCell ref="B938:J938"/>
    <mergeCell ref="B939:J939"/>
    <mergeCell ref="B940:J940"/>
    <mergeCell ref="B941:J941"/>
    <mergeCell ref="B942:J942"/>
    <mergeCell ref="B931:J931"/>
    <mergeCell ref="B932:J932"/>
    <mergeCell ref="B933:J933"/>
    <mergeCell ref="B934:J934"/>
    <mergeCell ref="B935:J935"/>
    <mergeCell ref="B936:J936"/>
    <mergeCell ref="G924:H924"/>
    <mergeCell ref="A926:J926"/>
    <mergeCell ref="B927:J927"/>
    <mergeCell ref="B928:J928"/>
    <mergeCell ref="B929:J929"/>
    <mergeCell ref="B930:J930"/>
    <mergeCell ref="A906:A924"/>
    <mergeCell ref="B906:B924"/>
    <mergeCell ref="C918:C920"/>
    <mergeCell ref="D918:D920"/>
    <mergeCell ref="F918:F920"/>
    <mergeCell ref="C921:C924"/>
    <mergeCell ref="D921:D924"/>
    <mergeCell ref="F921:F923"/>
    <mergeCell ref="D912:D913"/>
    <mergeCell ref="F912:F913"/>
    <mergeCell ref="C914:C915"/>
    <mergeCell ref="D914:D915"/>
    <mergeCell ref="F914:F915"/>
    <mergeCell ref="C916:C917"/>
    <mergeCell ref="F949:F951"/>
    <mergeCell ref="C952:C956"/>
    <mergeCell ref="D952:D956"/>
    <mergeCell ref="F952:F956"/>
    <mergeCell ref="C958:C959"/>
    <mergeCell ref="D958:D959"/>
    <mergeCell ref="F958:F959"/>
    <mergeCell ref="B943:J943"/>
    <mergeCell ref="B944:J944"/>
    <mergeCell ref="A946:A966"/>
    <mergeCell ref="B946:B966"/>
    <mergeCell ref="C946:C948"/>
    <mergeCell ref="D946:D948"/>
    <mergeCell ref="E946:E966"/>
    <mergeCell ref="F946:F948"/>
    <mergeCell ref="C949:C951"/>
    <mergeCell ref="D949:D951"/>
    <mergeCell ref="B973:J973"/>
    <mergeCell ref="B974:J974"/>
    <mergeCell ref="B975:J975"/>
    <mergeCell ref="B976:J976"/>
    <mergeCell ref="B977:J977"/>
    <mergeCell ref="B978:J978"/>
    <mergeCell ref="G966:H966"/>
    <mergeCell ref="A968:J968"/>
    <mergeCell ref="B969:J969"/>
    <mergeCell ref="B970:J970"/>
    <mergeCell ref="B971:J971"/>
    <mergeCell ref="B972:J972"/>
    <mergeCell ref="C960:C961"/>
    <mergeCell ref="D960:D961"/>
    <mergeCell ref="F960:F961"/>
    <mergeCell ref="C962:C966"/>
    <mergeCell ref="D962:D966"/>
    <mergeCell ref="F962:F965"/>
    <mergeCell ref="C993:C997"/>
    <mergeCell ref="D993:D997"/>
    <mergeCell ref="F993:F996"/>
    <mergeCell ref="G997:H997"/>
    <mergeCell ref="A999:J999"/>
    <mergeCell ref="B1000:J1000"/>
    <mergeCell ref="B985:J985"/>
    <mergeCell ref="B986:J986"/>
    <mergeCell ref="B987:J987"/>
    <mergeCell ref="B988:J988"/>
    <mergeCell ref="A990:A997"/>
    <mergeCell ref="B990:B997"/>
    <mergeCell ref="C990:C991"/>
    <mergeCell ref="D990:D991"/>
    <mergeCell ref="E990:E997"/>
    <mergeCell ref="F990:F991"/>
    <mergeCell ref="B979:J979"/>
    <mergeCell ref="B980:J980"/>
    <mergeCell ref="B981:J981"/>
    <mergeCell ref="B982:J982"/>
    <mergeCell ref="B983:J983"/>
    <mergeCell ref="B984:J984"/>
    <mergeCell ref="G1011:H1011"/>
    <mergeCell ref="A1013:J1013"/>
    <mergeCell ref="B1014:J1014"/>
    <mergeCell ref="B1015:J1015"/>
    <mergeCell ref="B1016:J1016"/>
    <mergeCell ref="A1018:E1018"/>
    <mergeCell ref="F1018:F1019"/>
    <mergeCell ref="G1018:H1018"/>
    <mergeCell ref="I1018:J1018"/>
    <mergeCell ref="A1019:A1020"/>
    <mergeCell ref="A1008:A1011"/>
    <mergeCell ref="B1008:B1011"/>
    <mergeCell ref="E1008:E1011"/>
    <mergeCell ref="C1009:C1011"/>
    <mergeCell ref="D1009:D1011"/>
    <mergeCell ref="F1009:F1010"/>
    <mergeCell ref="B1001:J1001"/>
    <mergeCell ref="B1002:J1002"/>
    <mergeCell ref="B1003:J1003"/>
    <mergeCell ref="B1004:J1004"/>
    <mergeCell ref="B1005:J1005"/>
    <mergeCell ref="B1006:J1006"/>
    <mergeCell ref="D1024:D1025"/>
    <mergeCell ref="F1024:F1025"/>
    <mergeCell ref="C1026:C1028"/>
    <mergeCell ref="D1026:D1028"/>
    <mergeCell ref="G1028:H1028"/>
    <mergeCell ref="A1030:J1030"/>
    <mergeCell ref="I1019:I1020"/>
    <mergeCell ref="J1019:J1020"/>
    <mergeCell ref="L1019:M1019"/>
    <mergeCell ref="A1021:A1028"/>
    <mergeCell ref="B1021:B1028"/>
    <mergeCell ref="C1021:C1023"/>
    <mergeCell ref="D1021:D1023"/>
    <mergeCell ref="E1021:E1028"/>
    <mergeCell ref="F1021:F1023"/>
    <mergeCell ref="C1024:C1025"/>
    <mergeCell ref="B1019:B1020"/>
    <mergeCell ref="C1019:C1020"/>
    <mergeCell ref="D1019:D1020"/>
    <mergeCell ref="E1019:E1020"/>
    <mergeCell ref="G1019:G1020"/>
    <mergeCell ref="H1019:H1020"/>
    <mergeCell ref="G1044:H1044"/>
    <mergeCell ref="A1046:J1046"/>
    <mergeCell ref="B1047:J1047"/>
    <mergeCell ref="B1048:J1048"/>
    <mergeCell ref="B1049:J1049"/>
    <mergeCell ref="B1050:J1050"/>
    <mergeCell ref="B1037:J1037"/>
    <mergeCell ref="A1039:A1044"/>
    <mergeCell ref="B1039:B1044"/>
    <mergeCell ref="C1039:C1041"/>
    <mergeCell ref="D1039:D1041"/>
    <mergeCell ref="E1039:E1044"/>
    <mergeCell ref="F1039:F1041"/>
    <mergeCell ref="C1042:C1044"/>
    <mergeCell ref="D1042:D1044"/>
    <mergeCell ref="F1042:F1043"/>
    <mergeCell ref="B1031:J1031"/>
    <mergeCell ref="B1032:J1032"/>
    <mergeCell ref="B1033:J1033"/>
    <mergeCell ref="B1034:J1034"/>
    <mergeCell ref="B1035:J1035"/>
    <mergeCell ref="B1036:J1036"/>
    <mergeCell ref="A1066:J1066"/>
    <mergeCell ref="B1067:J1067"/>
    <mergeCell ref="B1068:J1068"/>
    <mergeCell ref="B1069:J1069"/>
    <mergeCell ref="B1070:J1070"/>
    <mergeCell ref="B1071:J1071"/>
    <mergeCell ref="C1061:C1062"/>
    <mergeCell ref="D1061:D1062"/>
    <mergeCell ref="F1061:F1062"/>
    <mergeCell ref="C1063:C1064"/>
    <mergeCell ref="D1063:D1064"/>
    <mergeCell ref="G1064:H1064"/>
    <mergeCell ref="B1051:J1051"/>
    <mergeCell ref="A1053:A1064"/>
    <mergeCell ref="B1053:B1064"/>
    <mergeCell ref="C1053:C1055"/>
    <mergeCell ref="D1053:D1055"/>
    <mergeCell ref="E1053:E1064"/>
    <mergeCell ref="F1053:F1055"/>
    <mergeCell ref="C1057:C1060"/>
    <mergeCell ref="D1057:D1060"/>
    <mergeCell ref="F1057:F1060"/>
    <mergeCell ref="D1088:D1089"/>
    <mergeCell ref="F1088:F1089"/>
    <mergeCell ref="C1090:C1093"/>
    <mergeCell ref="D1090:D1093"/>
    <mergeCell ref="F1090:F1092"/>
    <mergeCell ref="G1093:H1093"/>
    <mergeCell ref="A1079:A1093"/>
    <mergeCell ref="B1079:B1093"/>
    <mergeCell ref="E1079:E1093"/>
    <mergeCell ref="C1080:C1081"/>
    <mergeCell ref="D1080:D1081"/>
    <mergeCell ref="F1080:F1081"/>
    <mergeCell ref="C1082:C1086"/>
    <mergeCell ref="D1082:D1086"/>
    <mergeCell ref="F1082:F1086"/>
    <mergeCell ref="C1088:C1089"/>
    <mergeCell ref="B1072:J1072"/>
    <mergeCell ref="B1073:J1073"/>
    <mergeCell ref="B1074:J1074"/>
    <mergeCell ref="B1075:J1075"/>
    <mergeCell ref="B1076:J1076"/>
    <mergeCell ref="B1077:J1077"/>
    <mergeCell ref="B1107:J1107"/>
    <mergeCell ref="B1108:J1108"/>
    <mergeCell ref="B1109:J1109"/>
    <mergeCell ref="A1111:E1111"/>
    <mergeCell ref="F1111:F1112"/>
    <mergeCell ref="G1111:H1111"/>
    <mergeCell ref="I1111:J1111"/>
    <mergeCell ref="A1112:A1113"/>
    <mergeCell ref="B1112:B1113"/>
    <mergeCell ref="C1112:C1113"/>
    <mergeCell ref="B1101:J1101"/>
    <mergeCell ref="B1102:J1102"/>
    <mergeCell ref="B1103:J1103"/>
    <mergeCell ref="B1104:J1104"/>
    <mergeCell ref="B1105:J1105"/>
    <mergeCell ref="B1106:J1106"/>
    <mergeCell ref="A1095:J1095"/>
    <mergeCell ref="B1096:J1096"/>
    <mergeCell ref="B1097:J1097"/>
    <mergeCell ref="B1098:J1098"/>
    <mergeCell ref="B1099:J1099"/>
    <mergeCell ref="B1100:J1100"/>
    <mergeCell ref="C1128:C1129"/>
    <mergeCell ref="D1128:D1129"/>
    <mergeCell ref="F1128:F1129"/>
    <mergeCell ref="C1130:C1131"/>
    <mergeCell ref="D1130:D1131"/>
    <mergeCell ref="G1131:H1131"/>
    <mergeCell ref="C1122:C1124"/>
    <mergeCell ref="D1122:D1124"/>
    <mergeCell ref="F1122:F1124"/>
    <mergeCell ref="C1125:C1127"/>
    <mergeCell ref="D1125:D1127"/>
    <mergeCell ref="F1125:F1127"/>
    <mergeCell ref="L1112:M1112"/>
    <mergeCell ref="A1114:A1131"/>
    <mergeCell ref="B1114:B1131"/>
    <mergeCell ref="C1114:C1117"/>
    <mergeCell ref="D1114:D1117"/>
    <mergeCell ref="E1114:E1131"/>
    <mergeCell ref="F1114:F1117"/>
    <mergeCell ref="C1118:C1121"/>
    <mergeCell ref="D1118:D1121"/>
    <mergeCell ref="F1118:F1121"/>
    <mergeCell ref="D1112:D1113"/>
    <mergeCell ref="E1112:E1113"/>
    <mergeCell ref="G1112:G1113"/>
    <mergeCell ref="H1112:H1113"/>
    <mergeCell ref="I1112:I1113"/>
    <mergeCell ref="J1112:J1113"/>
    <mergeCell ref="B1145:J1145"/>
    <mergeCell ref="B1146:J1146"/>
    <mergeCell ref="B1147:J1147"/>
    <mergeCell ref="B1148:J1148"/>
    <mergeCell ref="B1149:J1149"/>
    <mergeCell ref="B1150:J1150"/>
    <mergeCell ref="B1139:J1139"/>
    <mergeCell ref="B1140:J1140"/>
    <mergeCell ref="B1141:J1141"/>
    <mergeCell ref="B1142:J1142"/>
    <mergeCell ref="B1143:J1143"/>
    <mergeCell ref="B1144:J1144"/>
    <mergeCell ref="A1133:J1133"/>
    <mergeCell ref="B1134:J1134"/>
    <mergeCell ref="B1135:J1135"/>
    <mergeCell ref="B1136:J1136"/>
    <mergeCell ref="B1137:J1137"/>
    <mergeCell ref="B1138:J1138"/>
    <mergeCell ref="J1161:J1162"/>
    <mergeCell ref="L1161:M1161"/>
    <mergeCell ref="A1163:A1173"/>
    <mergeCell ref="B1163:B1173"/>
    <mergeCell ref="C1163:C1170"/>
    <mergeCell ref="D1163:D1170"/>
    <mergeCell ref="E1163:E1173"/>
    <mergeCell ref="C1171:C1173"/>
    <mergeCell ref="D1171:D1173"/>
    <mergeCell ref="G1173:H1173"/>
    <mergeCell ref="C1161:C1162"/>
    <mergeCell ref="D1161:D1162"/>
    <mergeCell ref="E1161:E1162"/>
    <mergeCell ref="G1161:G1162"/>
    <mergeCell ref="H1161:H1162"/>
    <mergeCell ref="I1161:I1162"/>
    <mergeCell ref="G1154:H1154"/>
    <mergeCell ref="A1156:J1156"/>
    <mergeCell ref="B1157:J1157"/>
    <mergeCell ref="B1158:J1158"/>
    <mergeCell ref="A1160:E1160"/>
    <mergeCell ref="F1160:F1161"/>
    <mergeCell ref="G1160:H1160"/>
    <mergeCell ref="I1160:J1160"/>
    <mergeCell ref="A1161:A1162"/>
    <mergeCell ref="B1161:B1162"/>
    <mergeCell ref="A1152:A1154"/>
    <mergeCell ref="B1152:B1154"/>
    <mergeCell ref="C1152:C1154"/>
    <mergeCell ref="D1152:D1154"/>
    <mergeCell ref="E1152:E1154"/>
    <mergeCell ref="F1152:F1153"/>
    <mergeCell ref="C1192:C1194"/>
    <mergeCell ref="D1192:D1194"/>
    <mergeCell ref="G1194:H1194"/>
    <mergeCell ref="A1196:J1196"/>
    <mergeCell ref="B1197:J1197"/>
    <mergeCell ref="B1198:J1198"/>
    <mergeCell ref="B1181:J1181"/>
    <mergeCell ref="B1182:J1182"/>
    <mergeCell ref="B1183:J1183"/>
    <mergeCell ref="B1184:J1184"/>
    <mergeCell ref="B1185:J1185"/>
    <mergeCell ref="A1187:A1194"/>
    <mergeCell ref="B1187:B1194"/>
    <mergeCell ref="C1187:C1191"/>
    <mergeCell ref="D1187:D1191"/>
    <mergeCell ref="E1187:E1194"/>
    <mergeCell ref="A1175:J1175"/>
    <mergeCell ref="B1176:J1176"/>
    <mergeCell ref="B1177:J1177"/>
    <mergeCell ref="B1178:J1178"/>
    <mergeCell ref="B1179:J1179"/>
    <mergeCell ref="B1180:J1180"/>
    <mergeCell ref="G1207:H1207"/>
    <mergeCell ref="A1209:J1209"/>
    <mergeCell ref="B1210:J1210"/>
    <mergeCell ref="B1211:J1211"/>
    <mergeCell ref="A1213:E1213"/>
    <mergeCell ref="G1213:H1213"/>
    <mergeCell ref="I1213:J1213"/>
    <mergeCell ref="B1199:J1199"/>
    <mergeCell ref="B1200:J1200"/>
    <mergeCell ref="B1201:J1201"/>
    <mergeCell ref="B1202:J1202"/>
    <mergeCell ref="B1203:J1203"/>
    <mergeCell ref="A1205:A1207"/>
    <mergeCell ref="B1205:B1207"/>
    <mergeCell ref="C1205:C1207"/>
    <mergeCell ref="D1205:D1207"/>
    <mergeCell ref="E1205:E1207"/>
    <mergeCell ref="G1229:H1229"/>
    <mergeCell ref="A1231:J1231"/>
    <mergeCell ref="B1232:J1232"/>
    <mergeCell ref="B1233:J1233"/>
    <mergeCell ref="B1234:J1234"/>
    <mergeCell ref="B1235:J1235"/>
    <mergeCell ref="C1221:C1223"/>
    <mergeCell ref="D1221:D1223"/>
    <mergeCell ref="C1224:C1226"/>
    <mergeCell ref="D1224:D1226"/>
    <mergeCell ref="C1227:C1229"/>
    <mergeCell ref="D1227:D1229"/>
    <mergeCell ref="H1214:H1215"/>
    <mergeCell ref="I1214:I1215"/>
    <mergeCell ref="J1214:J1215"/>
    <mergeCell ref="L1214:M1214"/>
    <mergeCell ref="A1216:A1229"/>
    <mergeCell ref="B1216:B1229"/>
    <mergeCell ref="E1216:E1229"/>
    <mergeCell ref="C1217:C1219"/>
    <mergeCell ref="D1217:D1219"/>
    <mergeCell ref="F1217:F1218"/>
    <mergeCell ref="A1214:A1215"/>
    <mergeCell ref="B1214:B1215"/>
    <mergeCell ref="C1214:C1215"/>
    <mergeCell ref="D1214:D1215"/>
    <mergeCell ref="E1214:E1215"/>
    <mergeCell ref="G1214:G1215"/>
    <mergeCell ref="G1254:H1254"/>
    <mergeCell ref="A1256:J1256"/>
    <mergeCell ref="B1257:J1257"/>
    <mergeCell ref="B1258:J1258"/>
    <mergeCell ref="B1259:J1259"/>
    <mergeCell ref="B1260:J1260"/>
    <mergeCell ref="B1242:J1242"/>
    <mergeCell ref="B1243:J1243"/>
    <mergeCell ref="B1244:J1244"/>
    <mergeCell ref="A1246:A1254"/>
    <mergeCell ref="B1246:B1254"/>
    <mergeCell ref="E1246:E1254"/>
    <mergeCell ref="C1247:C1249"/>
    <mergeCell ref="D1247:D1249"/>
    <mergeCell ref="C1251:C1254"/>
    <mergeCell ref="D1251:D1254"/>
    <mergeCell ref="B1236:J1236"/>
    <mergeCell ref="B1237:J1237"/>
    <mergeCell ref="B1238:J1238"/>
    <mergeCell ref="B1239:J1239"/>
    <mergeCell ref="B1240:J1240"/>
    <mergeCell ref="B1241:J1241"/>
    <mergeCell ref="B1285:J1285"/>
    <mergeCell ref="B1286:J1286"/>
    <mergeCell ref="B1287:J1287"/>
    <mergeCell ref="B1288:J1288"/>
    <mergeCell ref="B1289:J1289"/>
    <mergeCell ref="B1290:J1290"/>
    <mergeCell ref="A1279:J1279"/>
    <mergeCell ref="B1280:J1280"/>
    <mergeCell ref="B1281:J1281"/>
    <mergeCell ref="B1282:J1282"/>
    <mergeCell ref="B1283:J1283"/>
    <mergeCell ref="B1284:J1284"/>
    <mergeCell ref="B1261:J1261"/>
    <mergeCell ref="B1262:J1262"/>
    <mergeCell ref="B1263:J1263"/>
    <mergeCell ref="B1264:J1264"/>
    <mergeCell ref="A1266:A1277"/>
    <mergeCell ref="B1266:B1277"/>
    <mergeCell ref="C1266:C1277"/>
    <mergeCell ref="D1266:D1277"/>
    <mergeCell ref="E1266:E1277"/>
    <mergeCell ref="G1277:H1277"/>
    <mergeCell ref="C1311:C1317"/>
    <mergeCell ref="D1311:D1317"/>
    <mergeCell ref="C1318:C1322"/>
    <mergeCell ref="D1318:D1322"/>
    <mergeCell ref="C1323:C1328"/>
    <mergeCell ref="D1323:D1328"/>
    <mergeCell ref="I1293:I1294"/>
    <mergeCell ref="J1293:J1294"/>
    <mergeCell ref="L1293:M1293"/>
    <mergeCell ref="A1295:A1354"/>
    <mergeCell ref="B1295:B1354"/>
    <mergeCell ref="E1295:E1354"/>
    <mergeCell ref="C1296:C1303"/>
    <mergeCell ref="D1296:D1303"/>
    <mergeCell ref="C1304:C1310"/>
    <mergeCell ref="D1304:D1310"/>
    <mergeCell ref="A1292:E1292"/>
    <mergeCell ref="G1292:H1292"/>
    <mergeCell ref="I1292:J1292"/>
    <mergeCell ref="A1293:A1294"/>
    <mergeCell ref="B1293:B1294"/>
    <mergeCell ref="C1293:C1294"/>
    <mergeCell ref="D1293:D1294"/>
    <mergeCell ref="E1293:E1294"/>
    <mergeCell ref="G1293:G1294"/>
    <mergeCell ref="H1293:H1294"/>
    <mergeCell ref="B1357:J1357"/>
    <mergeCell ref="B1358:J1358"/>
    <mergeCell ref="B1359:J1359"/>
    <mergeCell ref="B1360:J1360"/>
    <mergeCell ref="B1361:J1361"/>
    <mergeCell ref="B1362:J1362"/>
    <mergeCell ref="C1346:C1349"/>
    <mergeCell ref="D1346:D1349"/>
    <mergeCell ref="C1351:C1354"/>
    <mergeCell ref="D1351:D1354"/>
    <mergeCell ref="G1354:H1354"/>
    <mergeCell ref="A1356:J1356"/>
    <mergeCell ref="C1329:C1336"/>
    <mergeCell ref="D1329:D1336"/>
    <mergeCell ref="C1337:C1341"/>
    <mergeCell ref="D1337:D1341"/>
    <mergeCell ref="C1342:C1345"/>
    <mergeCell ref="D1342:D1345"/>
    <mergeCell ref="B1375:J1375"/>
    <mergeCell ref="B1376:J1376"/>
    <mergeCell ref="B1377:J1377"/>
    <mergeCell ref="B1378:J1378"/>
    <mergeCell ref="B1379:J1379"/>
    <mergeCell ref="B1380:J1380"/>
    <mergeCell ref="B1369:J1369"/>
    <mergeCell ref="B1370:J1370"/>
    <mergeCell ref="B1371:J1371"/>
    <mergeCell ref="B1372:J1372"/>
    <mergeCell ref="B1373:J1373"/>
    <mergeCell ref="B1374:J1374"/>
    <mergeCell ref="B1363:J1363"/>
    <mergeCell ref="B1364:J1364"/>
    <mergeCell ref="B1365:J1365"/>
    <mergeCell ref="B1366:J1366"/>
    <mergeCell ref="B1367:J1367"/>
    <mergeCell ref="B1368:J1368"/>
    <mergeCell ref="B1393:J1393"/>
    <mergeCell ref="B1394:J1394"/>
    <mergeCell ref="B1395:J1395"/>
    <mergeCell ref="B1396:J1396"/>
    <mergeCell ref="B1397:J1397"/>
    <mergeCell ref="B1398:J1398"/>
    <mergeCell ref="B1387:J1387"/>
    <mergeCell ref="B1388:J1388"/>
    <mergeCell ref="B1389:J1389"/>
    <mergeCell ref="B1390:J1390"/>
    <mergeCell ref="B1391:J1391"/>
    <mergeCell ref="B1392:J1392"/>
    <mergeCell ref="B1381:J1381"/>
    <mergeCell ref="B1382:J1382"/>
    <mergeCell ref="B1383:J1383"/>
    <mergeCell ref="B1384:J1384"/>
    <mergeCell ref="B1385:J1385"/>
    <mergeCell ref="B1386:J1386"/>
    <mergeCell ref="B1413:J1413"/>
    <mergeCell ref="B1414:J1414"/>
    <mergeCell ref="B1415:J1415"/>
    <mergeCell ref="A1417:A1458"/>
    <mergeCell ref="B1417:B1458"/>
    <mergeCell ref="C1417:C1436"/>
    <mergeCell ref="D1417:D1436"/>
    <mergeCell ref="E1417:E1458"/>
    <mergeCell ref="B1405:J1405"/>
    <mergeCell ref="B1406:J1406"/>
    <mergeCell ref="B1407:J1407"/>
    <mergeCell ref="B1408:J1408"/>
    <mergeCell ref="B1409:J1409"/>
    <mergeCell ref="B1410:J1410"/>
    <mergeCell ref="B1399:J1399"/>
    <mergeCell ref="B1400:J1400"/>
    <mergeCell ref="B1401:J1401"/>
    <mergeCell ref="B1402:J1402"/>
    <mergeCell ref="B1403:J1403"/>
    <mergeCell ref="B1404:J1404"/>
    <mergeCell ref="B1500:J1500"/>
    <mergeCell ref="B1501:J1501"/>
    <mergeCell ref="A422:M422"/>
    <mergeCell ref="B1491:J1491"/>
    <mergeCell ref="B1492:J1492"/>
    <mergeCell ref="B1493:J1493"/>
    <mergeCell ref="B1494:J1494"/>
    <mergeCell ref="B1495:J1495"/>
    <mergeCell ref="B1496:J1496"/>
    <mergeCell ref="B1485:J1485"/>
    <mergeCell ref="B1486:J1486"/>
    <mergeCell ref="B1487:J1487"/>
    <mergeCell ref="B1488:J1488"/>
    <mergeCell ref="B1489:J1489"/>
    <mergeCell ref="B1490:J1490"/>
    <mergeCell ref="B1479:J1479"/>
    <mergeCell ref="B1480:J1480"/>
    <mergeCell ref="B1481:J1481"/>
    <mergeCell ref="B1482:J1482"/>
    <mergeCell ref="B1483:J1483"/>
    <mergeCell ref="B1484:J1484"/>
    <mergeCell ref="B1473:J1473"/>
    <mergeCell ref="B1474:J1474"/>
    <mergeCell ref="B1475:J1475"/>
    <mergeCell ref="B1476:J1476"/>
    <mergeCell ref="B1477:J1477"/>
    <mergeCell ref="B1478:J1478"/>
    <mergeCell ref="B1467:J1467"/>
    <mergeCell ref="B1468:J1468"/>
    <mergeCell ref="B1469:J1469"/>
    <mergeCell ref="B1470:J1470"/>
    <mergeCell ref="B1471:J1471"/>
    <mergeCell ref="H31:I31"/>
    <mergeCell ref="B34:D34"/>
    <mergeCell ref="E34:H34"/>
    <mergeCell ref="I34:M34"/>
    <mergeCell ref="B1497:J1497"/>
    <mergeCell ref="B1498:J1498"/>
    <mergeCell ref="B1499:J1499"/>
    <mergeCell ref="B1472:J1472"/>
    <mergeCell ref="B1461:J1461"/>
    <mergeCell ref="B1462:J1462"/>
    <mergeCell ref="B1463:J1463"/>
    <mergeCell ref="B1464:J1464"/>
    <mergeCell ref="B1465:J1465"/>
    <mergeCell ref="B1466:J1466"/>
    <mergeCell ref="C1437:C1445"/>
    <mergeCell ref="D1437:D1445"/>
    <mergeCell ref="C1446:C1458"/>
    <mergeCell ref="D1446:D1458"/>
    <mergeCell ref="G1458:H1458"/>
    <mergeCell ref="A1460:J1460"/>
    <mergeCell ref="B1411:J1411"/>
    <mergeCell ref="B1412:J1412"/>
    <mergeCell ref="B140:M140"/>
    <mergeCell ref="B142:M142"/>
    <mergeCell ref="B143:H143"/>
    <mergeCell ref="B144:H144"/>
    <mergeCell ref="B145:M145"/>
    <mergeCell ref="B146:H146"/>
    <mergeCell ref="A50:M50"/>
    <mergeCell ref="B136:H136"/>
    <mergeCell ref="B137:H137"/>
    <mergeCell ref="B138:M138"/>
    <mergeCell ref="B139:H139"/>
    <mergeCell ref="C42:M42"/>
    <mergeCell ref="C43:M43"/>
    <mergeCell ref="C44:M44"/>
    <mergeCell ref="A47:M47"/>
    <mergeCell ref="A48:M48"/>
    <mergeCell ref="A49:M49"/>
    <mergeCell ref="C132:G132"/>
    <mergeCell ref="H132:M132"/>
    <mergeCell ref="C133:G133"/>
    <mergeCell ref="H133:M133"/>
    <mergeCell ref="C129:G129"/>
    <mergeCell ref="H129:M129"/>
    <mergeCell ref="C130:G130"/>
    <mergeCell ref="H130:M130"/>
    <mergeCell ref="C131:G131"/>
    <mergeCell ref="H131:M131"/>
    <mergeCell ref="C126:G126"/>
    <mergeCell ref="H126:M126"/>
    <mergeCell ref="C127:G127"/>
    <mergeCell ref="H127:M127"/>
    <mergeCell ref="C128:G128"/>
    <mergeCell ref="H128:M128"/>
    <mergeCell ref="C123:G123"/>
    <mergeCell ref="H123:M123"/>
    <mergeCell ref="C124:G124"/>
    <mergeCell ref="H124:M124"/>
    <mergeCell ref="C125:G125"/>
    <mergeCell ref="H125:M125"/>
    <mergeCell ref="C120:G120"/>
    <mergeCell ref="H120:M120"/>
    <mergeCell ref="C121:G121"/>
    <mergeCell ref="B151:D151"/>
    <mergeCell ref="E151:G151"/>
    <mergeCell ref="H151:K151"/>
    <mergeCell ref="L151:M151"/>
    <mergeCell ref="B152:D152"/>
    <mergeCell ref="E152:G152"/>
    <mergeCell ref="H152:K152"/>
    <mergeCell ref="L152:M152"/>
    <mergeCell ref="B147:M147"/>
    <mergeCell ref="B148:H148"/>
    <mergeCell ref="B149:D149"/>
    <mergeCell ref="E149:G149"/>
    <mergeCell ref="H149:K149"/>
    <mergeCell ref="L149:M149"/>
    <mergeCell ref="B150:D150"/>
    <mergeCell ref="E150:G150"/>
    <mergeCell ref="H150:K150"/>
    <mergeCell ref="L150:M150"/>
    <mergeCell ref="C186:G186"/>
    <mergeCell ref="H186:M186"/>
    <mergeCell ref="B187:G187"/>
    <mergeCell ref="H187:M187"/>
    <mergeCell ref="B188:G188"/>
    <mergeCell ref="H188:M188"/>
    <mergeCell ref="C181:G181"/>
    <mergeCell ref="H181:M181"/>
    <mergeCell ref="C182:G182"/>
    <mergeCell ref="H182:M182"/>
    <mergeCell ref="C183:G183"/>
    <mergeCell ref="H183:M183"/>
    <mergeCell ref="C178:G178"/>
    <mergeCell ref="H178:M178"/>
    <mergeCell ref="C179:G179"/>
    <mergeCell ref="H179:M179"/>
    <mergeCell ref="C180:G180"/>
    <mergeCell ref="H180:M180"/>
    <mergeCell ref="I198:L198"/>
    <mergeCell ref="A199:A204"/>
    <mergeCell ref="B199:B204"/>
    <mergeCell ref="I199:L199"/>
    <mergeCell ref="I200:L200"/>
    <mergeCell ref="C201:G201"/>
    <mergeCell ref="I201:L201"/>
    <mergeCell ref="I202:L202"/>
    <mergeCell ref="B191:G191"/>
    <mergeCell ref="B192:G192"/>
    <mergeCell ref="A193:A198"/>
    <mergeCell ref="B193:B198"/>
    <mergeCell ref="I193:L193"/>
    <mergeCell ref="I194:L194"/>
    <mergeCell ref="I195:L195"/>
    <mergeCell ref="I196:L196"/>
    <mergeCell ref="C195:G195"/>
    <mergeCell ref="I197:L197"/>
    <mergeCell ref="I210:L210"/>
    <mergeCell ref="A211:A216"/>
    <mergeCell ref="B211:B216"/>
    <mergeCell ref="I211:L211"/>
    <mergeCell ref="I212:L212"/>
    <mergeCell ref="I213:L213"/>
    <mergeCell ref="I214:L214"/>
    <mergeCell ref="I215:L215"/>
    <mergeCell ref="I216:L216"/>
    <mergeCell ref="I203:L203"/>
    <mergeCell ref="I204:L204"/>
    <mergeCell ref="A205:A210"/>
    <mergeCell ref="B205:B210"/>
    <mergeCell ref="I205:L205"/>
    <mergeCell ref="I206:L206"/>
    <mergeCell ref="I207:L207"/>
    <mergeCell ref="I208:L208"/>
    <mergeCell ref="I209:L209"/>
    <mergeCell ref="C213:G213"/>
    <mergeCell ref="C207:G207"/>
    <mergeCell ref="A223:A228"/>
    <mergeCell ref="B223:B228"/>
    <mergeCell ref="I223:L223"/>
    <mergeCell ref="I224:L224"/>
    <mergeCell ref="I225:L225"/>
    <mergeCell ref="I226:L226"/>
    <mergeCell ref="I227:L227"/>
    <mergeCell ref="I228:L228"/>
    <mergeCell ref="A217:A222"/>
    <mergeCell ref="B217:B222"/>
    <mergeCell ref="I217:L217"/>
    <mergeCell ref="I218:L218"/>
    <mergeCell ref="I219:L219"/>
    <mergeCell ref="I220:L220"/>
    <mergeCell ref="I221:L221"/>
    <mergeCell ref="I222:L222"/>
    <mergeCell ref="C225:G225"/>
    <mergeCell ref="C219:G219"/>
    <mergeCell ref="C223:G223"/>
    <mergeCell ref="C224:G224"/>
    <mergeCell ref="C226:G228"/>
    <mergeCell ref="H226:H228"/>
    <mergeCell ref="A235:A240"/>
    <mergeCell ref="B235:B240"/>
    <mergeCell ref="I235:L235"/>
    <mergeCell ref="I236:L236"/>
    <mergeCell ref="I237:L237"/>
    <mergeCell ref="I238:L238"/>
    <mergeCell ref="I239:L239"/>
    <mergeCell ref="I240:L240"/>
    <mergeCell ref="A229:A234"/>
    <mergeCell ref="B229:B234"/>
    <mergeCell ref="I229:L229"/>
    <mergeCell ref="I230:L230"/>
    <mergeCell ref="I231:L231"/>
    <mergeCell ref="I232:L232"/>
    <mergeCell ref="I233:L233"/>
    <mergeCell ref="I234:L234"/>
    <mergeCell ref="C237:G237"/>
    <mergeCell ref="C231:G231"/>
    <mergeCell ref="H238:H240"/>
    <mergeCell ref="C229:G229"/>
    <mergeCell ref="C230:G230"/>
    <mergeCell ref="C232:G234"/>
    <mergeCell ref="H232:H234"/>
    <mergeCell ref="C235:G235"/>
    <mergeCell ref="C236:G236"/>
    <mergeCell ref="C238:G240"/>
    <mergeCell ref="A247:A252"/>
    <mergeCell ref="B247:B252"/>
    <mergeCell ref="I247:L247"/>
    <mergeCell ref="I248:L248"/>
    <mergeCell ref="I249:L249"/>
    <mergeCell ref="I250:L250"/>
    <mergeCell ref="I251:L251"/>
    <mergeCell ref="I252:L252"/>
    <mergeCell ref="A241:A246"/>
    <mergeCell ref="B241:B246"/>
    <mergeCell ref="I241:L241"/>
    <mergeCell ref="I242:L242"/>
    <mergeCell ref="I243:L243"/>
    <mergeCell ref="I244:L244"/>
    <mergeCell ref="I245:L245"/>
    <mergeCell ref="I246:L246"/>
    <mergeCell ref="C249:G249"/>
    <mergeCell ref="C243:G243"/>
    <mergeCell ref="C241:G241"/>
    <mergeCell ref="C242:G242"/>
    <mergeCell ref="C244:G246"/>
    <mergeCell ref="H244:H246"/>
    <mergeCell ref="C250:G252"/>
    <mergeCell ref="H250:H252"/>
    <mergeCell ref="C247:G247"/>
    <mergeCell ref="C248:G248"/>
    <mergeCell ref="A259:A264"/>
    <mergeCell ref="B259:B264"/>
    <mergeCell ref="I259:L259"/>
    <mergeCell ref="I260:L260"/>
    <mergeCell ref="I261:L261"/>
    <mergeCell ref="I262:L262"/>
    <mergeCell ref="I263:L263"/>
    <mergeCell ref="A253:A258"/>
    <mergeCell ref="B253:B258"/>
    <mergeCell ref="I253:L253"/>
    <mergeCell ref="I254:L254"/>
    <mergeCell ref="I255:L255"/>
    <mergeCell ref="I256:L256"/>
    <mergeCell ref="I257:L257"/>
    <mergeCell ref="I258:L258"/>
    <mergeCell ref="C255:G255"/>
    <mergeCell ref="F351:H351"/>
    <mergeCell ref="I351:M351"/>
    <mergeCell ref="A269:A270"/>
    <mergeCell ref="B269:G270"/>
    <mergeCell ref="I269:L269"/>
    <mergeCell ref="I270:L270"/>
    <mergeCell ref="B271:G271"/>
    <mergeCell ref="I271:L271"/>
    <mergeCell ref="A265:A266"/>
    <mergeCell ref="B265:G266"/>
    <mergeCell ref="I265:L265"/>
    <mergeCell ref="I266:L266"/>
    <mergeCell ref="A267:A268"/>
    <mergeCell ref="B267:G268"/>
    <mergeCell ref="I267:L267"/>
    <mergeCell ref="I268:L268"/>
    <mergeCell ref="B295:M295"/>
    <mergeCell ref="B290:M290"/>
    <mergeCell ref="B291:M291"/>
    <mergeCell ref="B292:M292"/>
    <mergeCell ref="B287:M287"/>
    <mergeCell ref="B332:L332"/>
    <mergeCell ref="B334:L334"/>
    <mergeCell ref="B336:L336"/>
    <mergeCell ref="B326:M326"/>
    <mergeCell ref="B329:M329"/>
    <mergeCell ref="E368:J368"/>
    <mergeCell ref="K368:M368"/>
    <mergeCell ref="L361:M361"/>
    <mergeCell ref="B362:D362"/>
    <mergeCell ref="E362:G362"/>
    <mergeCell ref="H362:K362"/>
    <mergeCell ref="L362:M362"/>
    <mergeCell ref="B358:M358"/>
    <mergeCell ref="B359:D359"/>
    <mergeCell ref="E359:G359"/>
    <mergeCell ref="H359:K359"/>
    <mergeCell ref="B288:M288"/>
    <mergeCell ref="B289:M289"/>
    <mergeCell ref="B318:D318"/>
    <mergeCell ref="E318:G318"/>
    <mergeCell ref="H318:K318"/>
    <mergeCell ref="L318:M318"/>
    <mergeCell ref="B319:D319"/>
    <mergeCell ref="E319:G319"/>
    <mergeCell ref="H319:K319"/>
    <mergeCell ref="L319:M319"/>
    <mergeCell ref="B354:D354"/>
    <mergeCell ref="F354:H354"/>
    <mergeCell ref="I354:M354"/>
    <mergeCell ref="B352:D352"/>
    <mergeCell ref="F352:H352"/>
    <mergeCell ref="I352:M352"/>
    <mergeCell ref="B353:D353"/>
    <mergeCell ref="F353:H353"/>
    <mergeCell ref="I353:M353"/>
    <mergeCell ref="B347:J347"/>
    <mergeCell ref="B348:M348"/>
    <mergeCell ref="B350:J350"/>
    <mergeCell ref="B351:D351"/>
    <mergeCell ref="B330:M330"/>
    <mergeCell ref="K375:M375"/>
    <mergeCell ref="L359:M359"/>
    <mergeCell ref="B360:D360"/>
    <mergeCell ref="E360:G360"/>
    <mergeCell ref="H360:K360"/>
    <mergeCell ref="L360:M360"/>
    <mergeCell ref="B372:D372"/>
    <mergeCell ref="E372:J372"/>
    <mergeCell ref="K372:M372"/>
    <mergeCell ref="B373:D373"/>
    <mergeCell ref="E373:J373"/>
    <mergeCell ref="K373:M373"/>
    <mergeCell ref="B370:D370"/>
    <mergeCell ref="E370:J370"/>
    <mergeCell ref="K370:M370"/>
    <mergeCell ref="B371:D371"/>
    <mergeCell ref="E371:J371"/>
    <mergeCell ref="K371:M371"/>
    <mergeCell ref="B365:H365"/>
    <mergeCell ref="B367:M367"/>
    <mergeCell ref="B368:D368"/>
    <mergeCell ref="B382:D382"/>
    <mergeCell ref="E382:J382"/>
    <mergeCell ref="K382:M382"/>
    <mergeCell ref="B383:D383"/>
    <mergeCell ref="E383:J383"/>
    <mergeCell ref="K383:M383"/>
    <mergeCell ref="B380:D380"/>
    <mergeCell ref="E380:J380"/>
    <mergeCell ref="K380:M380"/>
    <mergeCell ref="B381:D381"/>
    <mergeCell ref="E381:J381"/>
    <mergeCell ref="K381:M381"/>
    <mergeCell ref="B378:D378"/>
    <mergeCell ref="E378:J378"/>
    <mergeCell ref="K378:M378"/>
    <mergeCell ref="B379:D379"/>
    <mergeCell ref="E379:J379"/>
    <mergeCell ref="K379:M379"/>
    <mergeCell ref="B414:M414"/>
    <mergeCell ref="B417:M417"/>
    <mergeCell ref="B406:M406"/>
    <mergeCell ref="B407:M407"/>
    <mergeCell ref="B408:M408"/>
    <mergeCell ref="B409:M409"/>
    <mergeCell ref="B410:M410"/>
    <mergeCell ref="B411:M411"/>
    <mergeCell ref="B399:M399"/>
    <mergeCell ref="B400:M400"/>
    <mergeCell ref="B401:M401"/>
    <mergeCell ref="B403:J403"/>
    <mergeCell ref="B404:M404"/>
    <mergeCell ref="B405:M405"/>
    <mergeCell ref="B393:M393"/>
    <mergeCell ref="B394:M394"/>
    <mergeCell ref="B395:M395"/>
    <mergeCell ref="B396:M396"/>
    <mergeCell ref="B397:M397"/>
    <mergeCell ref="B398:M398"/>
    <mergeCell ref="B388:D388"/>
    <mergeCell ref="E388:J388"/>
    <mergeCell ref="K388:M388"/>
    <mergeCell ref="B390:J390"/>
    <mergeCell ref="B391:M391"/>
    <mergeCell ref="B392:M392"/>
    <mergeCell ref="B386:D386"/>
    <mergeCell ref="E386:J386"/>
    <mergeCell ref="K386:M386"/>
    <mergeCell ref="B387:D387"/>
    <mergeCell ref="E387:J387"/>
    <mergeCell ref="K387:M387"/>
    <mergeCell ref="B384:D384"/>
    <mergeCell ref="E384:J384"/>
    <mergeCell ref="K384:M384"/>
    <mergeCell ref="B412:M412"/>
    <mergeCell ref="B413:M413"/>
    <mergeCell ref="B385:D385"/>
    <mergeCell ref="E385:J385"/>
    <mergeCell ref="K385:M385"/>
  </mergeCells>
  <pageMargins left="0.25" right="0.25" top="0.75" bottom="0.75" header="0.3" footer="0.3"/>
  <pageSetup orientation="landscape" r:id="rId1"/>
  <headerFooter>
    <oddFooter>&amp;L&amp;"Bahij Zar,Regular"&amp;8چارچوب تائید شده جلسه مورخ 1403/09/04 شماره (30) بورد تضمین کیفیت و اعتباردهی 
و منظور شده حکم شماره 406 مورخ 1447/01/07 مقام وزارت تحصیلات عالی&amp;"-,Regular"&amp;11 &amp;CPage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پشتی خودی طبی</vt:lpstr>
      <vt:lpstr>گزارش خودی طبی</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2025-07-30T06:58:13Z</cp:lastPrinted>
  <dcterms:created xsi:type="dcterms:W3CDTF">2020-11-16T06:19:49Z</dcterms:created>
  <dcterms:modified xsi:type="dcterms:W3CDTF">2026-09-15T07:05:28Z</dcterms:modified>
</cp:coreProperties>
</file>