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چارچوب اعتبادرهی1404\"/>
    </mc:Choice>
  </mc:AlternateContent>
  <bookViews>
    <workbookView xWindow="0" yWindow="0" windowWidth="23040" windowHeight="10332" tabRatio="604" activeTab="1"/>
  </bookViews>
  <sheets>
    <sheet name="پشتی  بازنگری طبی" sheetId="22" r:id="rId1"/>
    <sheet name="گزارش بازنگری طبی" sheetId="3" r:id="rId2"/>
  </sheets>
  <definedNames>
    <definedName name="_xlnm._FilterDatabase" localSheetId="1" hidden="1">'گزارش بازنگری طبی'!$K$1:$K$1436</definedName>
  </definedNames>
  <calcPr calcId="162913"/>
</workbook>
</file>

<file path=xl/calcChain.xml><?xml version="1.0" encoding="utf-8"?>
<calcChain xmlns="http://schemas.openxmlformats.org/spreadsheetml/2006/main">
  <c r="K116" i="3" l="1"/>
  <c r="K117" i="3"/>
  <c r="M117" i="3"/>
  <c r="K112" i="3"/>
  <c r="M106" i="3"/>
  <c r="M116" i="3"/>
  <c r="K115" i="3"/>
  <c r="M115" i="3" s="1"/>
  <c r="K114" i="3"/>
  <c r="M114" i="3" s="1"/>
  <c r="K113" i="3"/>
  <c r="M113" i="3" s="1"/>
  <c r="M112" i="3"/>
  <c r="K111" i="3"/>
  <c r="M111" i="3" s="1"/>
  <c r="K110" i="3"/>
  <c r="M110" i="3" s="1"/>
  <c r="K109" i="3"/>
  <c r="M109" i="3" s="1"/>
  <c r="K108" i="3"/>
  <c r="M108" i="3" s="1"/>
  <c r="K107" i="3"/>
  <c r="M107" i="3" s="1"/>
  <c r="K106" i="3"/>
  <c r="M99" i="3"/>
  <c r="K102" i="3"/>
  <c r="K91" i="3"/>
  <c r="M102" i="3"/>
  <c r="K101" i="3"/>
  <c r="M101" i="3" s="1"/>
  <c r="K100" i="3"/>
  <c r="M100" i="3" s="1"/>
  <c r="K99" i="3"/>
  <c r="K98" i="3"/>
  <c r="M98" i="3" s="1"/>
  <c r="K97" i="3"/>
  <c r="M97" i="3" s="1"/>
  <c r="M96" i="3"/>
  <c r="K96" i="3"/>
  <c r="K95" i="3"/>
  <c r="M95" i="3" s="1"/>
  <c r="K94" i="3"/>
  <c r="M94" i="3" s="1"/>
  <c r="K93" i="3"/>
  <c r="M93" i="3" s="1"/>
  <c r="K92" i="3"/>
  <c r="M92" i="3" s="1"/>
  <c r="M91" i="3"/>
  <c r="M76" i="3"/>
  <c r="K76" i="3"/>
  <c r="M87" i="3"/>
  <c r="K87" i="3"/>
  <c r="K86" i="3"/>
  <c r="M86" i="3" s="1"/>
  <c r="K85" i="3"/>
  <c r="M85" i="3" s="1"/>
  <c r="K84" i="3"/>
  <c r="M84" i="3" s="1"/>
  <c r="K83" i="3"/>
  <c r="M83" i="3" s="1"/>
  <c r="K82" i="3"/>
  <c r="M82" i="3" s="1"/>
  <c r="M81" i="3"/>
  <c r="K81" i="3"/>
  <c r="K80" i="3"/>
  <c r="M80" i="3" s="1"/>
  <c r="K79" i="3"/>
  <c r="M79" i="3" s="1"/>
  <c r="K78" i="3"/>
  <c r="M78" i="3" s="1"/>
  <c r="K77" i="3"/>
  <c r="M77" i="3" s="1"/>
  <c r="A6" i="3" l="1"/>
  <c r="A43" i="22" l="1"/>
  <c r="A44" i="22"/>
  <c r="A45" i="22"/>
  <c r="A46" i="22"/>
  <c r="A47" i="22"/>
  <c r="A48" i="22"/>
  <c r="A49" i="22"/>
  <c r="A50" i="22"/>
  <c r="A51" i="22"/>
  <c r="A52" i="22"/>
  <c r="A42" i="22"/>
  <c r="A41" i="22"/>
  <c r="M360" i="3"/>
  <c r="L360" i="3"/>
  <c r="I360" i="3"/>
  <c r="M6" i="3"/>
  <c r="L6" i="3"/>
  <c r="I6" i="3"/>
  <c r="G6" i="3"/>
  <c r="E92" i="3" l="1"/>
  <c r="E93" i="3"/>
  <c r="E94" i="3"/>
  <c r="E95" i="3"/>
  <c r="E96" i="3"/>
  <c r="E97" i="3"/>
  <c r="E98" i="3"/>
  <c r="E99" i="3"/>
  <c r="E100" i="3"/>
  <c r="E101" i="3"/>
  <c r="E102" i="3"/>
  <c r="B92" i="3"/>
  <c r="B93" i="3"/>
  <c r="B94" i="3"/>
  <c r="B95" i="3"/>
  <c r="B96" i="3"/>
  <c r="B97" i="3"/>
  <c r="B98" i="3"/>
  <c r="B99" i="3"/>
  <c r="B100" i="3"/>
  <c r="B101" i="3"/>
  <c r="A92" i="3"/>
  <c r="A93" i="3"/>
  <c r="A94" i="3"/>
  <c r="A95" i="3"/>
  <c r="A96" i="3"/>
  <c r="A97" i="3"/>
  <c r="A98" i="3"/>
  <c r="A99" i="3"/>
  <c r="A100" i="3"/>
  <c r="A101" i="3"/>
  <c r="E91" i="3"/>
  <c r="B91" i="3"/>
  <c r="A91" i="3"/>
  <c r="B77" i="3"/>
  <c r="B78" i="3"/>
  <c r="B79" i="3"/>
  <c r="B80" i="3"/>
  <c r="B81" i="3"/>
  <c r="B82" i="3"/>
  <c r="B83" i="3"/>
  <c r="B84" i="3"/>
  <c r="B85" i="3"/>
  <c r="B86" i="3"/>
  <c r="A77" i="3"/>
  <c r="A78" i="3"/>
  <c r="A79" i="3"/>
  <c r="A80" i="3"/>
  <c r="A81" i="3"/>
  <c r="A82" i="3"/>
  <c r="A83" i="3"/>
  <c r="A84" i="3"/>
  <c r="A85" i="3"/>
  <c r="A86" i="3"/>
  <c r="E77" i="3"/>
  <c r="E78" i="3"/>
  <c r="E79" i="3"/>
  <c r="E80" i="3"/>
  <c r="E81" i="3"/>
  <c r="E82" i="3"/>
  <c r="E83" i="3"/>
  <c r="E84" i="3"/>
  <c r="E85" i="3"/>
  <c r="E86" i="3"/>
  <c r="E87" i="3"/>
  <c r="E76" i="3"/>
  <c r="B76" i="3"/>
  <c r="A76" i="3"/>
  <c r="E117" i="3"/>
  <c r="A117" i="3" l="1"/>
  <c r="A53" i="22"/>
  <c r="A102" i="3"/>
  <c r="A87" i="3"/>
  <c r="J364" i="3" l="1"/>
  <c r="G360" i="3" l="1"/>
  <c r="A360" i="3"/>
  <c r="E106" i="3"/>
  <c r="E107" i="3"/>
  <c r="E108" i="3"/>
  <c r="E109" i="3"/>
  <c r="E110" i="3"/>
  <c r="E111" i="3"/>
  <c r="E112" i="3"/>
  <c r="E113" i="3"/>
  <c r="E114" i="3"/>
  <c r="E115" i="3"/>
  <c r="E116" i="3"/>
  <c r="B107" i="3"/>
  <c r="B108" i="3"/>
  <c r="B109" i="3"/>
  <c r="B110" i="3"/>
  <c r="B111" i="3"/>
  <c r="B112" i="3"/>
  <c r="B113" i="3"/>
  <c r="B114" i="3"/>
  <c r="B115" i="3"/>
  <c r="B116" i="3"/>
  <c r="B106" i="3"/>
  <c r="A115" i="3"/>
  <c r="A116" i="3"/>
  <c r="A107" i="3"/>
  <c r="A108" i="3"/>
  <c r="A109" i="3"/>
  <c r="A110" i="3"/>
  <c r="A111" i="3"/>
  <c r="A112" i="3"/>
  <c r="A113" i="3"/>
  <c r="A114" i="3"/>
  <c r="A106" i="3"/>
  <c r="K383" i="3"/>
  <c r="K384" i="3"/>
  <c r="K385" i="3"/>
  <c r="K386" i="3"/>
  <c r="K387" i="3"/>
  <c r="K388" i="3"/>
  <c r="K389" i="3"/>
  <c r="K390" i="3"/>
  <c r="K391" i="3"/>
  <c r="K392" i="3"/>
  <c r="K393" i="3"/>
  <c r="K394" i="3"/>
  <c r="K395" i="3"/>
  <c r="K396" i="3"/>
  <c r="K397" i="3"/>
  <c r="K398" i="3"/>
  <c r="K420" i="3"/>
  <c r="K421" i="3"/>
  <c r="K422" i="3"/>
  <c r="K423" i="3"/>
  <c r="K424" i="3"/>
  <c r="K425" i="3"/>
  <c r="K426" i="3"/>
  <c r="K427" i="3"/>
  <c r="K428" i="3"/>
  <c r="K429" i="3"/>
  <c r="K430" i="3"/>
  <c r="K431" i="3"/>
  <c r="K432" i="3"/>
  <c r="K433" i="3"/>
  <c r="K434" i="3"/>
  <c r="K435" i="3"/>
  <c r="K436" i="3"/>
  <c r="K437" i="3"/>
  <c r="K438" i="3"/>
  <c r="K439" i="3"/>
  <c r="K440" i="3"/>
  <c r="K466" i="3"/>
  <c r="K467" i="3"/>
  <c r="K468" i="3"/>
  <c r="K469" i="3"/>
  <c r="K470" i="3"/>
  <c r="K483" i="3"/>
  <c r="K484" i="3"/>
  <c r="K485" i="3"/>
  <c r="K486" i="3"/>
  <c r="K487" i="3"/>
  <c r="K488" i="3"/>
  <c r="K489" i="3"/>
  <c r="K490" i="3"/>
  <c r="K491" i="3"/>
  <c r="K492" i="3"/>
  <c r="K493" i="3"/>
  <c r="K494" i="3"/>
  <c r="K495" i="3"/>
  <c r="K513" i="3"/>
  <c r="K514" i="3"/>
  <c r="K515" i="3"/>
  <c r="K516" i="3"/>
  <c r="K528" i="3"/>
  <c r="K529" i="3"/>
  <c r="K530" i="3"/>
  <c r="K531" i="3"/>
  <c r="K532" i="3"/>
  <c r="K533" i="3"/>
  <c r="K534" i="3"/>
  <c r="K535" i="3"/>
  <c r="K536" i="3"/>
  <c r="K537" i="3"/>
  <c r="K538" i="3"/>
  <c r="K539" i="3"/>
  <c r="K540" i="3"/>
  <c r="K541" i="3"/>
  <c r="K560" i="3"/>
  <c r="K561" i="3"/>
  <c r="K562" i="3"/>
  <c r="K563" i="3"/>
  <c r="K564" i="3"/>
  <c r="K574" i="3"/>
  <c r="K575" i="3"/>
  <c r="K576" i="3"/>
  <c r="K577" i="3"/>
  <c r="K578" i="3"/>
  <c r="K579" i="3"/>
  <c r="K580" i="3"/>
  <c r="K581" i="3"/>
  <c r="K596" i="3"/>
  <c r="K597" i="3"/>
  <c r="K598" i="3"/>
  <c r="K599" i="3"/>
  <c r="K600" i="3"/>
  <c r="K610" i="3"/>
  <c r="K611" i="3"/>
  <c r="K612" i="3"/>
  <c r="K613" i="3"/>
  <c r="K614" i="3"/>
  <c r="K615" i="3"/>
  <c r="K616" i="3"/>
  <c r="K628" i="3"/>
  <c r="K629" i="3"/>
  <c r="K630" i="3"/>
  <c r="K638" i="3"/>
  <c r="K639" i="3"/>
  <c r="K640" i="3"/>
  <c r="K651" i="3"/>
  <c r="K652" i="3"/>
  <c r="K653" i="3"/>
  <c r="K654" i="3"/>
  <c r="K655" i="3"/>
  <c r="K656" i="3"/>
  <c r="K657" i="3"/>
  <c r="K658" i="3"/>
  <c r="K659" i="3"/>
  <c r="K660" i="3"/>
  <c r="K661" i="3"/>
  <c r="K662" i="3"/>
  <c r="K663" i="3"/>
  <c r="K681" i="3"/>
  <c r="K682" i="3"/>
  <c r="K683" i="3"/>
  <c r="K684" i="3"/>
  <c r="K685" i="3"/>
  <c r="K686" i="3"/>
  <c r="K697" i="3"/>
  <c r="K698" i="3"/>
  <c r="K699" i="3"/>
  <c r="K700" i="3"/>
  <c r="K701" i="3"/>
  <c r="K702" i="3"/>
  <c r="K703" i="3"/>
  <c r="K715" i="3"/>
  <c r="K716" i="3"/>
  <c r="K717" i="3"/>
  <c r="K725" i="3"/>
  <c r="K726" i="3"/>
  <c r="K727" i="3"/>
  <c r="K728" i="3"/>
  <c r="K729" i="3"/>
  <c r="K730" i="3"/>
  <c r="K731" i="3"/>
  <c r="K732" i="3"/>
  <c r="K745" i="3"/>
  <c r="K746" i="3"/>
  <c r="K747" i="3"/>
  <c r="K748" i="3"/>
  <c r="K760" i="3"/>
  <c r="K761" i="3"/>
  <c r="K762" i="3"/>
  <c r="K763" i="3"/>
  <c r="K772" i="3"/>
  <c r="K773" i="3"/>
  <c r="K774" i="3"/>
  <c r="K775" i="3"/>
  <c r="K776" i="3"/>
  <c r="K777" i="3"/>
  <c r="K788" i="3"/>
  <c r="K789" i="3"/>
  <c r="K790" i="3"/>
  <c r="K791" i="3"/>
  <c r="K792" i="3"/>
  <c r="K793" i="3"/>
  <c r="K794" i="3"/>
  <c r="K795" i="3"/>
  <c r="K796" i="3"/>
  <c r="K810" i="3"/>
  <c r="K811" i="3"/>
  <c r="K812" i="3"/>
  <c r="K813" i="3"/>
  <c r="K814" i="3"/>
  <c r="K824" i="3"/>
  <c r="K825" i="3"/>
  <c r="K826" i="3"/>
  <c r="K827" i="3"/>
  <c r="K828" i="3"/>
  <c r="K841" i="3"/>
  <c r="K842" i="3"/>
  <c r="K843" i="3"/>
  <c r="K844" i="3"/>
  <c r="K845" i="3"/>
  <c r="K846" i="3"/>
  <c r="K847" i="3"/>
  <c r="K848" i="3"/>
  <c r="K849" i="3"/>
  <c r="K850" i="3"/>
  <c r="K851" i="3"/>
  <c r="K852" i="3"/>
  <c r="K853" i="3"/>
  <c r="K854" i="3"/>
  <c r="K855" i="3"/>
  <c r="K856" i="3"/>
  <c r="K857" i="3"/>
  <c r="K858" i="3"/>
  <c r="K881" i="3"/>
  <c r="K882" i="3"/>
  <c r="K883" i="3"/>
  <c r="K884" i="3"/>
  <c r="K885" i="3"/>
  <c r="K886" i="3"/>
  <c r="K887" i="3"/>
  <c r="K888" i="3"/>
  <c r="K889" i="3"/>
  <c r="K890" i="3"/>
  <c r="K891" i="3"/>
  <c r="K892" i="3"/>
  <c r="K893" i="3"/>
  <c r="K894" i="3"/>
  <c r="K895" i="3"/>
  <c r="K896" i="3"/>
  <c r="K897" i="3"/>
  <c r="K898" i="3"/>
  <c r="K899" i="3"/>
  <c r="K900" i="3"/>
  <c r="K925" i="3"/>
  <c r="K926" i="3"/>
  <c r="K927" i="3"/>
  <c r="K928" i="3"/>
  <c r="K929" i="3"/>
  <c r="K930" i="3"/>
  <c r="K931" i="3"/>
  <c r="K943" i="3"/>
  <c r="K944" i="3"/>
  <c r="K945" i="3"/>
  <c r="K956" i="3"/>
  <c r="K957" i="3"/>
  <c r="K958" i="3"/>
  <c r="K959" i="3"/>
  <c r="K960" i="3"/>
  <c r="K961" i="3"/>
  <c r="K962" i="3"/>
  <c r="K974" i="3"/>
  <c r="K975" i="3"/>
  <c r="K976" i="3"/>
  <c r="K977" i="3"/>
  <c r="K978" i="3"/>
  <c r="K988" i="3"/>
  <c r="K989" i="3"/>
  <c r="K990" i="3"/>
  <c r="K991" i="3"/>
  <c r="K992" i="3"/>
  <c r="K993" i="3"/>
  <c r="K994" i="3"/>
  <c r="K995" i="3"/>
  <c r="K996" i="3"/>
  <c r="K997" i="3"/>
  <c r="K998" i="3"/>
  <c r="K1014" i="3"/>
  <c r="K1015" i="3"/>
  <c r="K1016" i="3"/>
  <c r="K1017" i="3"/>
  <c r="K1018" i="3"/>
  <c r="K1019" i="3"/>
  <c r="K1020" i="3"/>
  <c r="K1021" i="3"/>
  <c r="K1022" i="3"/>
  <c r="K1023" i="3"/>
  <c r="K1024" i="3"/>
  <c r="K1025" i="3"/>
  <c r="K1026" i="3"/>
  <c r="K1027" i="3"/>
  <c r="K1049" i="3"/>
  <c r="K1050" i="3"/>
  <c r="K1051" i="3"/>
  <c r="K1052" i="3"/>
  <c r="K1053" i="3"/>
  <c r="K1054" i="3"/>
  <c r="K1055" i="3"/>
  <c r="K1056" i="3"/>
  <c r="K1057" i="3"/>
  <c r="K1058" i="3"/>
  <c r="K1059" i="3"/>
  <c r="K1060" i="3"/>
  <c r="K1061" i="3"/>
  <c r="K1062" i="3"/>
  <c r="K1063" i="3"/>
  <c r="K1064" i="3"/>
  <c r="K1065" i="3"/>
  <c r="K1087" i="3"/>
  <c r="K1088" i="3"/>
  <c r="K1098" i="3"/>
  <c r="K1099" i="3"/>
  <c r="K1100" i="3"/>
  <c r="K1101" i="3"/>
  <c r="K1102" i="3"/>
  <c r="K1103" i="3"/>
  <c r="K1104" i="3"/>
  <c r="K1105" i="3"/>
  <c r="K1106" i="3"/>
  <c r="K1107" i="3"/>
  <c r="K1122" i="3"/>
  <c r="K1123" i="3"/>
  <c r="K1124" i="3"/>
  <c r="K1125" i="3"/>
  <c r="K1126" i="3"/>
  <c r="K1127" i="3"/>
  <c r="K1128" i="3"/>
  <c r="K1140" i="3"/>
  <c r="K1141" i="3"/>
  <c r="K1151" i="3"/>
  <c r="K1152" i="3"/>
  <c r="K1153" i="3"/>
  <c r="K1154" i="3"/>
  <c r="K1155" i="3"/>
  <c r="K1156" i="3"/>
  <c r="K1157" i="3"/>
  <c r="K1158" i="3"/>
  <c r="K1159" i="3"/>
  <c r="K1160" i="3"/>
  <c r="K1161" i="3"/>
  <c r="K1162" i="3"/>
  <c r="K1163" i="3"/>
  <c r="K1181" i="3"/>
  <c r="K1182" i="3"/>
  <c r="K1183" i="3"/>
  <c r="K1184" i="3"/>
  <c r="K1185" i="3"/>
  <c r="K1186" i="3"/>
  <c r="K1187" i="3"/>
  <c r="K1188" i="3"/>
  <c r="K1201" i="3"/>
  <c r="K1202" i="3"/>
  <c r="K1203" i="3"/>
  <c r="K1204" i="3"/>
  <c r="K1205" i="3"/>
  <c r="K1206" i="3"/>
  <c r="K1207" i="3"/>
  <c r="K1208" i="3"/>
  <c r="K1209" i="3"/>
  <c r="K1210" i="3"/>
  <c r="K1211" i="3"/>
  <c r="K1230" i="3"/>
  <c r="K1231" i="3"/>
  <c r="K1232" i="3"/>
  <c r="K1233" i="3"/>
  <c r="K1234" i="3"/>
  <c r="K1235" i="3"/>
  <c r="K1236" i="3"/>
  <c r="K1237" i="3"/>
  <c r="K1238" i="3"/>
  <c r="K1239" i="3"/>
  <c r="K1240" i="3"/>
  <c r="K1241" i="3"/>
  <c r="K1242" i="3"/>
  <c r="K1243" i="3"/>
  <c r="K1244" i="3"/>
  <c r="K1245" i="3"/>
  <c r="K1246" i="3"/>
  <c r="K1247" i="3"/>
  <c r="K1248" i="3"/>
  <c r="K1249" i="3"/>
  <c r="K1250" i="3"/>
  <c r="K1251" i="3"/>
  <c r="K1252" i="3"/>
  <c r="K1253" i="3"/>
  <c r="K1254" i="3"/>
  <c r="K1255" i="3"/>
  <c r="K1256" i="3"/>
  <c r="K1257" i="3"/>
  <c r="K1258" i="3"/>
  <c r="K1259" i="3"/>
  <c r="K1260" i="3"/>
  <c r="K1261" i="3"/>
  <c r="K1262" i="3"/>
  <c r="K1263" i="3"/>
  <c r="K1264" i="3"/>
  <c r="K1265" i="3"/>
  <c r="K1266" i="3"/>
  <c r="K1267" i="3"/>
  <c r="K1268" i="3"/>
  <c r="K1269" i="3"/>
  <c r="K1270" i="3"/>
  <c r="K1271" i="3"/>
  <c r="K1272" i="3"/>
  <c r="K1273" i="3"/>
  <c r="K1274" i="3"/>
  <c r="K1275" i="3"/>
  <c r="K1276" i="3"/>
  <c r="K1277" i="3"/>
  <c r="K1278" i="3"/>
  <c r="K1279" i="3"/>
  <c r="K1280" i="3"/>
  <c r="K1281" i="3"/>
  <c r="K1282" i="3"/>
  <c r="K1283" i="3"/>
  <c r="K1284" i="3"/>
  <c r="K1285" i="3"/>
  <c r="K1286" i="3"/>
  <c r="K1287" i="3"/>
  <c r="K1288" i="3"/>
  <c r="K1352" i="3"/>
  <c r="K1353" i="3"/>
  <c r="K1354" i="3"/>
  <c r="K1355" i="3"/>
  <c r="K1356" i="3"/>
  <c r="K1357" i="3"/>
  <c r="K1358" i="3"/>
  <c r="K1359" i="3"/>
  <c r="K1360" i="3"/>
  <c r="K1361" i="3"/>
  <c r="K1362" i="3"/>
  <c r="K1363" i="3"/>
  <c r="K1364" i="3"/>
  <c r="K1365" i="3"/>
  <c r="K1366" i="3"/>
  <c r="K1367" i="3"/>
  <c r="K1368" i="3"/>
  <c r="K1369" i="3"/>
  <c r="K1370" i="3"/>
  <c r="K1371" i="3"/>
  <c r="K1372" i="3"/>
  <c r="K1373" i="3"/>
  <c r="K1374" i="3"/>
  <c r="K1375" i="3"/>
  <c r="K1376" i="3"/>
  <c r="K1377" i="3"/>
  <c r="K1378" i="3"/>
  <c r="K1379" i="3"/>
  <c r="K1380" i="3"/>
  <c r="K1381" i="3"/>
  <c r="K1382" i="3"/>
  <c r="K1383" i="3"/>
  <c r="K1384" i="3"/>
  <c r="K1385" i="3"/>
  <c r="K1386" i="3"/>
  <c r="K1387" i="3"/>
  <c r="K1388" i="3"/>
  <c r="K1389" i="3"/>
  <c r="K1390" i="3"/>
  <c r="K1391" i="3"/>
  <c r="K1392" i="3"/>
  <c r="K382" i="3"/>
  <c r="I441" i="3" l="1"/>
  <c r="M1354" i="3"/>
  <c r="M1355" i="3"/>
  <c r="M1356" i="3"/>
  <c r="M1357" i="3"/>
  <c r="M1358" i="3"/>
  <c r="M1359" i="3"/>
  <c r="M1360" i="3"/>
  <c r="M1361" i="3"/>
  <c r="M1362" i="3"/>
  <c r="M1363" i="3"/>
  <c r="M1364" i="3"/>
  <c r="M1365" i="3"/>
  <c r="M1366" i="3"/>
  <c r="M1367" i="3"/>
  <c r="M1368" i="3"/>
  <c r="M1369" i="3"/>
  <c r="M1370" i="3"/>
  <c r="M1371" i="3"/>
  <c r="M1372" i="3"/>
  <c r="M1373" i="3"/>
  <c r="M1374" i="3"/>
  <c r="M1375" i="3"/>
  <c r="M1376" i="3"/>
  <c r="M1377" i="3"/>
  <c r="M1378" i="3"/>
  <c r="M1379" i="3"/>
  <c r="M1380" i="3"/>
  <c r="M1381" i="3"/>
  <c r="M1382" i="3"/>
  <c r="M1383" i="3"/>
  <c r="M1384" i="3"/>
  <c r="M1385" i="3"/>
  <c r="M1386" i="3"/>
  <c r="M1387" i="3"/>
  <c r="M1388" i="3"/>
  <c r="M1389" i="3"/>
  <c r="M1390" i="3"/>
  <c r="M1391" i="3"/>
  <c r="M1392" i="3"/>
  <c r="M1353" i="3"/>
  <c r="M1352" i="3"/>
  <c r="J1354" i="3"/>
  <c r="J1355" i="3"/>
  <c r="J1356" i="3"/>
  <c r="J1357" i="3"/>
  <c r="J1358" i="3"/>
  <c r="J1359" i="3"/>
  <c r="J1360" i="3"/>
  <c r="J1361" i="3"/>
  <c r="J1362" i="3"/>
  <c r="J1363" i="3"/>
  <c r="J1364" i="3"/>
  <c r="J1365" i="3"/>
  <c r="J1366" i="3"/>
  <c r="J1367" i="3"/>
  <c r="J1368" i="3"/>
  <c r="J1369" i="3"/>
  <c r="J1370" i="3"/>
  <c r="J1371" i="3"/>
  <c r="J1372" i="3"/>
  <c r="J1373" i="3"/>
  <c r="J1374" i="3"/>
  <c r="J1375" i="3"/>
  <c r="J1376" i="3"/>
  <c r="J1377" i="3"/>
  <c r="J1378" i="3"/>
  <c r="J1379" i="3"/>
  <c r="J1380" i="3"/>
  <c r="J1381" i="3"/>
  <c r="J1382" i="3"/>
  <c r="J1383" i="3"/>
  <c r="J1384" i="3"/>
  <c r="J1385" i="3"/>
  <c r="J1386" i="3"/>
  <c r="J1387" i="3"/>
  <c r="J1388" i="3"/>
  <c r="J1389" i="3"/>
  <c r="J1390" i="3"/>
  <c r="J1391" i="3"/>
  <c r="J1392" i="3"/>
  <c r="J1353" i="3"/>
  <c r="J1352" i="3"/>
  <c r="M1232" i="3"/>
  <c r="M1233" i="3"/>
  <c r="M1234" i="3"/>
  <c r="M1235" i="3"/>
  <c r="M1236" i="3"/>
  <c r="M1237" i="3"/>
  <c r="M1238" i="3"/>
  <c r="M1239" i="3"/>
  <c r="M1240" i="3"/>
  <c r="M1241" i="3"/>
  <c r="M1242" i="3"/>
  <c r="M1243" i="3"/>
  <c r="M1244" i="3"/>
  <c r="M1245" i="3"/>
  <c r="M1246" i="3"/>
  <c r="M1247" i="3"/>
  <c r="M1248" i="3"/>
  <c r="M1249" i="3"/>
  <c r="M1250" i="3"/>
  <c r="M1251" i="3"/>
  <c r="M1252" i="3"/>
  <c r="M1253" i="3"/>
  <c r="M1254" i="3"/>
  <c r="M1255" i="3"/>
  <c r="M1256" i="3"/>
  <c r="M1257" i="3"/>
  <c r="M1258" i="3"/>
  <c r="M1259" i="3"/>
  <c r="M1260" i="3"/>
  <c r="M1261" i="3"/>
  <c r="M1262" i="3"/>
  <c r="M1263" i="3"/>
  <c r="M1264" i="3"/>
  <c r="M1265" i="3"/>
  <c r="M1266" i="3"/>
  <c r="M1267" i="3"/>
  <c r="M1268" i="3"/>
  <c r="M1269" i="3"/>
  <c r="M1270" i="3"/>
  <c r="M1271" i="3"/>
  <c r="M1272" i="3"/>
  <c r="M1273" i="3"/>
  <c r="M1274" i="3"/>
  <c r="M1275" i="3"/>
  <c r="M1276" i="3"/>
  <c r="M1277" i="3"/>
  <c r="M1278" i="3"/>
  <c r="M1279" i="3"/>
  <c r="M1280" i="3"/>
  <c r="M1281" i="3"/>
  <c r="M1282" i="3"/>
  <c r="M1283" i="3"/>
  <c r="M1284" i="3"/>
  <c r="M1285" i="3"/>
  <c r="M1286" i="3"/>
  <c r="M1287" i="3"/>
  <c r="M1288" i="3"/>
  <c r="M1231" i="3"/>
  <c r="M1230" i="3"/>
  <c r="J1232" i="3"/>
  <c r="J1233" i="3"/>
  <c r="J1234" i="3"/>
  <c r="J1235" i="3"/>
  <c r="J1236" i="3"/>
  <c r="J1237" i="3"/>
  <c r="J1238" i="3"/>
  <c r="J1239" i="3"/>
  <c r="J1240" i="3"/>
  <c r="J1241" i="3"/>
  <c r="J1242" i="3"/>
  <c r="J1243" i="3"/>
  <c r="J1244" i="3"/>
  <c r="J1245" i="3"/>
  <c r="J1246" i="3"/>
  <c r="J1247" i="3"/>
  <c r="J1248" i="3"/>
  <c r="J1249" i="3"/>
  <c r="J1250" i="3"/>
  <c r="J1251" i="3"/>
  <c r="J1252" i="3"/>
  <c r="J1253" i="3"/>
  <c r="J1254" i="3"/>
  <c r="J1255" i="3"/>
  <c r="J1256" i="3"/>
  <c r="J1257" i="3"/>
  <c r="J1258" i="3"/>
  <c r="J1259" i="3"/>
  <c r="J1260" i="3"/>
  <c r="J1261" i="3"/>
  <c r="J1262" i="3"/>
  <c r="J1263" i="3"/>
  <c r="J1264" i="3"/>
  <c r="J1265" i="3"/>
  <c r="J1266" i="3"/>
  <c r="J1267" i="3"/>
  <c r="J1268" i="3"/>
  <c r="J1269" i="3"/>
  <c r="J1270" i="3"/>
  <c r="J1271" i="3"/>
  <c r="J1272" i="3"/>
  <c r="J1273" i="3"/>
  <c r="J1274" i="3"/>
  <c r="J1275" i="3"/>
  <c r="J1276" i="3"/>
  <c r="J1277" i="3"/>
  <c r="J1278" i="3"/>
  <c r="J1279" i="3"/>
  <c r="J1280" i="3"/>
  <c r="J1281" i="3"/>
  <c r="J1282" i="3"/>
  <c r="J1283" i="3"/>
  <c r="J1284" i="3"/>
  <c r="J1285" i="3"/>
  <c r="J1286" i="3"/>
  <c r="J1287" i="3"/>
  <c r="J1288" i="3"/>
  <c r="J1231" i="3"/>
  <c r="J1230" i="3"/>
  <c r="M1211" i="3"/>
  <c r="M1210" i="3"/>
  <c r="M1209" i="3"/>
  <c r="M1208" i="3"/>
  <c r="M1207" i="3"/>
  <c r="M1206" i="3"/>
  <c r="M1205" i="3"/>
  <c r="M1204" i="3"/>
  <c r="M1203" i="3"/>
  <c r="M1202" i="3"/>
  <c r="M1201" i="3"/>
  <c r="J1203" i="3"/>
  <c r="J1204" i="3"/>
  <c r="J1205" i="3"/>
  <c r="J1206" i="3"/>
  <c r="J1207" i="3"/>
  <c r="J1208" i="3"/>
  <c r="J1209" i="3"/>
  <c r="J1210" i="3"/>
  <c r="J1211" i="3"/>
  <c r="J1202" i="3"/>
  <c r="J1201" i="3"/>
  <c r="M1188" i="3"/>
  <c r="M1187" i="3"/>
  <c r="M1186" i="3"/>
  <c r="M1185" i="3"/>
  <c r="M1184" i="3"/>
  <c r="M1183" i="3"/>
  <c r="M1182" i="3"/>
  <c r="M1181" i="3"/>
  <c r="J1183" i="3"/>
  <c r="J1184" i="3"/>
  <c r="J1185" i="3"/>
  <c r="J1186" i="3"/>
  <c r="J1187" i="3"/>
  <c r="J1188" i="3"/>
  <c r="J1182" i="3"/>
  <c r="J1181" i="3"/>
  <c r="M1152" i="3"/>
  <c r="M1153" i="3"/>
  <c r="M1154" i="3"/>
  <c r="M1155" i="3"/>
  <c r="M1156" i="3"/>
  <c r="M1157" i="3"/>
  <c r="M1158" i="3"/>
  <c r="M1159" i="3"/>
  <c r="M1160" i="3"/>
  <c r="M1161" i="3"/>
  <c r="M1162" i="3"/>
  <c r="M1163" i="3"/>
  <c r="M1151" i="3"/>
  <c r="J1152" i="3"/>
  <c r="J1153" i="3"/>
  <c r="J1154" i="3"/>
  <c r="J1155" i="3"/>
  <c r="J1156" i="3"/>
  <c r="J1157" i="3"/>
  <c r="J1158" i="3"/>
  <c r="J1159" i="3"/>
  <c r="J1160" i="3"/>
  <c r="J1161" i="3"/>
  <c r="J1162" i="3"/>
  <c r="J1163" i="3"/>
  <c r="J1151" i="3"/>
  <c r="M1141" i="3"/>
  <c r="M1140" i="3"/>
  <c r="J1141" i="3"/>
  <c r="J1140" i="3"/>
  <c r="M1128" i="3"/>
  <c r="M1127" i="3"/>
  <c r="M1126" i="3"/>
  <c r="M1125" i="3"/>
  <c r="M1124" i="3"/>
  <c r="M1123" i="3"/>
  <c r="M1122" i="3"/>
  <c r="J1124" i="3"/>
  <c r="J1125" i="3"/>
  <c r="J1126" i="3"/>
  <c r="J1127" i="3"/>
  <c r="J1128" i="3"/>
  <c r="J1123" i="3"/>
  <c r="J1122" i="3"/>
  <c r="M1107" i="3"/>
  <c r="M1106" i="3"/>
  <c r="M1105" i="3"/>
  <c r="M1104" i="3"/>
  <c r="M1103" i="3"/>
  <c r="M1102" i="3"/>
  <c r="M1101" i="3"/>
  <c r="M1100" i="3"/>
  <c r="M1099" i="3"/>
  <c r="M1098" i="3"/>
  <c r="J1099" i="3"/>
  <c r="J1100" i="3"/>
  <c r="J1101" i="3"/>
  <c r="J1102" i="3"/>
  <c r="J1103" i="3"/>
  <c r="J1104" i="3"/>
  <c r="J1105" i="3"/>
  <c r="J1106" i="3"/>
  <c r="J1107" i="3"/>
  <c r="J1098" i="3"/>
  <c r="M1088" i="3"/>
  <c r="M1087" i="3"/>
  <c r="J1088" i="3"/>
  <c r="J1087" i="3"/>
  <c r="M1050" i="3"/>
  <c r="M1051" i="3"/>
  <c r="M1052" i="3"/>
  <c r="M1053" i="3"/>
  <c r="M1054" i="3"/>
  <c r="M1055" i="3"/>
  <c r="M1056" i="3"/>
  <c r="M1057" i="3"/>
  <c r="M1058" i="3"/>
  <c r="M1059" i="3"/>
  <c r="M1060" i="3"/>
  <c r="M1061" i="3"/>
  <c r="M1062" i="3"/>
  <c r="M1063" i="3"/>
  <c r="M1064" i="3"/>
  <c r="M1065" i="3"/>
  <c r="M1049" i="3"/>
  <c r="J1050" i="3"/>
  <c r="J1051" i="3"/>
  <c r="J1052" i="3"/>
  <c r="J1053" i="3"/>
  <c r="J1054" i="3"/>
  <c r="J1055" i="3"/>
  <c r="J1056" i="3"/>
  <c r="J1057" i="3"/>
  <c r="J1058" i="3"/>
  <c r="J1059" i="3"/>
  <c r="J1060" i="3"/>
  <c r="J1061" i="3"/>
  <c r="J1062" i="3"/>
  <c r="J1063" i="3"/>
  <c r="J1064" i="3"/>
  <c r="J1065" i="3"/>
  <c r="J1049" i="3"/>
  <c r="M1027" i="3"/>
  <c r="M1026" i="3"/>
  <c r="M1025" i="3"/>
  <c r="M1024" i="3"/>
  <c r="M1023" i="3"/>
  <c r="M1022" i="3"/>
  <c r="M1021" i="3"/>
  <c r="M1020" i="3"/>
  <c r="M1019" i="3"/>
  <c r="M1018" i="3"/>
  <c r="M1017" i="3"/>
  <c r="M1016" i="3"/>
  <c r="M1015" i="3"/>
  <c r="M1014" i="3"/>
  <c r="J1016" i="3"/>
  <c r="J1017" i="3"/>
  <c r="J1018" i="3"/>
  <c r="J1019" i="3"/>
  <c r="J1020" i="3"/>
  <c r="J1021" i="3"/>
  <c r="J1022" i="3"/>
  <c r="J1023" i="3"/>
  <c r="J1024" i="3"/>
  <c r="J1025" i="3"/>
  <c r="J1026" i="3"/>
  <c r="J1027" i="3"/>
  <c r="J1015" i="3"/>
  <c r="J1014" i="3"/>
  <c r="M998" i="3"/>
  <c r="M997" i="3"/>
  <c r="M996" i="3"/>
  <c r="M995" i="3"/>
  <c r="M994" i="3"/>
  <c r="M993" i="3"/>
  <c r="M992" i="3"/>
  <c r="M991" i="3"/>
  <c r="M990" i="3"/>
  <c r="M989" i="3"/>
  <c r="M988" i="3"/>
  <c r="J990" i="3"/>
  <c r="J991" i="3"/>
  <c r="J992" i="3"/>
  <c r="J993" i="3"/>
  <c r="J994" i="3"/>
  <c r="J995" i="3"/>
  <c r="J996" i="3"/>
  <c r="J997" i="3"/>
  <c r="J998" i="3"/>
  <c r="J989" i="3"/>
  <c r="J988" i="3"/>
  <c r="M978" i="3"/>
  <c r="M977" i="3"/>
  <c r="M976" i="3"/>
  <c r="M975" i="3"/>
  <c r="M974" i="3"/>
  <c r="J976" i="3"/>
  <c r="J977" i="3"/>
  <c r="J978" i="3"/>
  <c r="J975" i="3"/>
  <c r="J974" i="3"/>
  <c r="M962" i="3"/>
  <c r="M961" i="3"/>
  <c r="M960" i="3"/>
  <c r="M959" i="3"/>
  <c r="M958" i="3"/>
  <c r="M957" i="3"/>
  <c r="M956" i="3"/>
  <c r="J957" i="3"/>
  <c r="J958" i="3"/>
  <c r="J959" i="3"/>
  <c r="J960" i="3"/>
  <c r="J961" i="3"/>
  <c r="J962" i="3"/>
  <c r="J956" i="3"/>
  <c r="M945" i="3"/>
  <c r="M944" i="3"/>
  <c r="M943" i="3"/>
  <c r="J945" i="3"/>
  <c r="J944" i="3"/>
  <c r="J943" i="3"/>
  <c r="M931" i="3"/>
  <c r="M930" i="3"/>
  <c r="M929" i="3"/>
  <c r="M928" i="3"/>
  <c r="M927" i="3"/>
  <c r="M926" i="3"/>
  <c r="M925" i="3"/>
  <c r="J927" i="3"/>
  <c r="J928" i="3"/>
  <c r="J929" i="3"/>
  <c r="J930" i="3"/>
  <c r="J931" i="3"/>
  <c r="J926" i="3"/>
  <c r="J925" i="3"/>
  <c r="M885" i="3"/>
  <c r="M886" i="3"/>
  <c r="M887" i="3"/>
  <c r="M888" i="3"/>
  <c r="M889" i="3"/>
  <c r="M890" i="3"/>
  <c r="M891" i="3"/>
  <c r="M892" i="3"/>
  <c r="M893" i="3"/>
  <c r="M894" i="3"/>
  <c r="M895" i="3"/>
  <c r="M896" i="3"/>
  <c r="M897" i="3"/>
  <c r="M898" i="3"/>
  <c r="M899" i="3"/>
  <c r="M900" i="3"/>
  <c r="M884" i="3"/>
  <c r="M883" i="3"/>
  <c r="M882" i="3"/>
  <c r="M881" i="3"/>
  <c r="J883" i="3"/>
  <c r="J884" i="3"/>
  <c r="J885" i="3"/>
  <c r="J886" i="3"/>
  <c r="J887" i="3"/>
  <c r="J888" i="3"/>
  <c r="J889" i="3"/>
  <c r="J890" i="3"/>
  <c r="J891" i="3"/>
  <c r="J892" i="3"/>
  <c r="J893" i="3"/>
  <c r="J894" i="3"/>
  <c r="J895" i="3"/>
  <c r="J896" i="3"/>
  <c r="J897" i="3"/>
  <c r="J898" i="3"/>
  <c r="J899" i="3"/>
  <c r="J900" i="3"/>
  <c r="J882" i="3"/>
  <c r="J881" i="3"/>
  <c r="M842" i="3"/>
  <c r="M843" i="3"/>
  <c r="M844" i="3"/>
  <c r="M845" i="3"/>
  <c r="M846" i="3"/>
  <c r="M847" i="3"/>
  <c r="M848" i="3"/>
  <c r="M849" i="3"/>
  <c r="M850" i="3"/>
  <c r="M851" i="3"/>
  <c r="M852" i="3"/>
  <c r="M853" i="3"/>
  <c r="M854" i="3"/>
  <c r="M855" i="3"/>
  <c r="M856" i="3"/>
  <c r="M857" i="3"/>
  <c r="M858" i="3"/>
  <c r="M841" i="3"/>
  <c r="J842" i="3"/>
  <c r="J843" i="3"/>
  <c r="J844" i="3"/>
  <c r="J845" i="3"/>
  <c r="J846" i="3"/>
  <c r="J847" i="3"/>
  <c r="J848" i="3"/>
  <c r="J849" i="3"/>
  <c r="J850" i="3"/>
  <c r="J851" i="3"/>
  <c r="J852" i="3"/>
  <c r="J853" i="3"/>
  <c r="J854" i="3"/>
  <c r="J855" i="3"/>
  <c r="J856" i="3"/>
  <c r="J857" i="3"/>
  <c r="J858" i="3"/>
  <c r="J841" i="3"/>
  <c r="M828" i="3"/>
  <c r="M827" i="3"/>
  <c r="M826" i="3"/>
  <c r="M825" i="3"/>
  <c r="M824" i="3"/>
  <c r="J826" i="3"/>
  <c r="J827" i="3"/>
  <c r="J828" i="3"/>
  <c r="J825" i="3"/>
  <c r="J824" i="3"/>
  <c r="M814" i="3"/>
  <c r="M813" i="3"/>
  <c r="M812" i="3"/>
  <c r="M811" i="3"/>
  <c r="M810" i="3"/>
  <c r="J812" i="3"/>
  <c r="J813" i="3"/>
  <c r="J814" i="3"/>
  <c r="J811" i="3"/>
  <c r="J810" i="3"/>
  <c r="M796" i="3"/>
  <c r="M795" i="3"/>
  <c r="M794" i="3"/>
  <c r="M793" i="3"/>
  <c r="M792" i="3"/>
  <c r="M791" i="3"/>
  <c r="M790" i="3"/>
  <c r="M789" i="3"/>
  <c r="M788" i="3"/>
  <c r="J790" i="3"/>
  <c r="J791" i="3"/>
  <c r="J792" i="3"/>
  <c r="J793" i="3"/>
  <c r="J794" i="3"/>
  <c r="J795" i="3"/>
  <c r="J796" i="3"/>
  <c r="J789" i="3"/>
  <c r="J788" i="3"/>
  <c r="M777" i="3"/>
  <c r="M776" i="3"/>
  <c r="M775" i="3"/>
  <c r="M774" i="3"/>
  <c r="M773" i="3"/>
  <c r="M772" i="3"/>
  <c r="J774" i="3"/>
  <c r="J775" i="3"/>
  <c r="J776" i="3"/>
  <c r="J777" i="3"/>
  <c r="J773" i="3"/>
  <c r="J772" i="3"/>
  <c r="M763" i="3"/>
  <c r="M762" i="3"/>
  <c r="M761" i="3"/>
  <c r="M760" i="3"/>
  <c r="J761" i="3"/>
  <c r="J762" i="3"/>
  <c r="J763" i="3"/>
  <c r="J760" i="3"/>
  <c r="M748" i="3"/>
  <c r="M747" i="3"/>
  <c r="M746" i="3"/>
  <c r="M745" i="3"/>
  <c r="J747" i="3"/>
  <c r="J748" i="3"/>
  <c r="J746" i="3"/>
  <c r="J745" i="3"/>
  <c r="M732" i="3"/>
  <c r="M731" i="3"/>
  <c r="M730" i="3"/>
  <c r="M729" i="3"/>
  <c r="M728" i="3"/>
  <c r="M727" i="3"/>
  <c r="M726" i="3"/>
  <c r="M725" i="3"/>
  <c r="J727" i="3"/>
  <c r="J728" i="3"/>
  <c r="J729" i="3"/>
  <c r="J730" i="3"/>
  <c r="J731" i="3"/>
  <c r="J732" i="3"/>
  <c r="J726" i="3"/>
  <c r="J725" i="3"/>
  <c r="M717" i="3"/>
  <c r="M716" i="3"/>
  <c r="M715" i="3"/>
  <c r="J717" i="3"/>
  <c r="J716" i="3"/>
  <c r="J715" i="3"/>
  <c r="M703" i="3"/>
  <c r="M702" i="3"/>
  <c r="M701" i="3"/>
  <c r="M700" i="3"/>
  <c r="M699" i="3"/>
  <c r="M698" i="3"/>
  <c r="M697" i="3"/>
  <c r="J699" i="3"/>
  <c r="J700" i="3"/>
  <c r="J701" i="3"/>
  <c r="J702" i="3"/>
  <c r="J703" i="3"/>
  <c r="J698" i="3"/>
  <c r="J697" i="3"/>
  <c r="M683" i="3"/>
  <c r="M684" i="3"/>
  <c r="M685" i="3"/>
  <c r="M686" i="3"/>
  <c r="M682" i="3"/>
  <c r="M681" i="3"/>
  <c r="J683" i="3"/>
  <c r="J684" i="3"/>
  <c r="J685" i="3"/>
  <c r="J686" i="3"/>
  <c r="J682" i="3"/>
  <c r="J681" i="3"/>
  <c r="M652" i="3"/>
  <c r="M653" i="3"/>
  <c r="M654" i="3"/>
  <c r="M655" i="3"/>
  <c r="M656" i="3"/>
  <c r="M657" i="3"/>
  <c r="M658" i="3"/>
  <c r="M659" i="3"/>
  <c r="M660" i="3"/>
  <c r="M661" i="3"/>
  <c r="M662" i="3"/>
  <c r="M663" i="3"/>
  <c r="M651" i="3"/>
  <c r="J652" i="3"/>
  <c r="J653" i="3"/>
  <c r="J654" i="3"/>
  <c r="J655" i="3"/>
  <c r="J656" i="3"/>
  <c r="J657" i="3"/>
  <c r="J658" i="3"/>
  <c r="J659" i="3"/>
  <c r="J660" i="3"/>
  <c r="J661" i="3"/>
  <c r="J662" i="3"/>
  <c r="J663" i="3"/>
  <c r="J651" i="3"/>
  <c r="M581" i="3"/>
  <c r="M580" i="3"/>
  <c r="M579" i="3"/>
  <c r="M578" i="3"/>
  <c r="M577" i="3"/>
  <c r="M576" i="3"/>
  <c r="M575" i="3"/>
  <c r="M574" i="3"/>
  <c r="J576" i="3"/>
  <c r="J577" i="3"/>
  <c r="J578" i="3"/>
  <c r="J579" i="3"/>
  <c r="J580" i="3"/>
  <c r="J581" i="3"/>
  <c r="J575" i="3"/>
  <c r="J574" i="3"/>
  <c r="M562" i="3"/>
  <c r="M563" i="3"/>
  <c r="M564" i="3"/>
  <c r="M561" i="3"/>
  <c r="M560" i="3"/>
  <c r="J562" i="3"/>
  <c r="J563" i="3"/>
  <c r="J564" i="3"/>
  <c r="J561" i="3"/>
  <c r="J560" i="3"/>
  <c r="M529" i="3"/>
  <c r="M530" i="3"/>
  <c r="M531" i="3"/>
  <c r="M532" i="3"/>
  <c r="M533" i="3"/>
  <c r="M534" i="3"/>
  <c r="M535" i="3"/>
  <c r="M536" i="3"/>
  <c r="M537" i="3"/>
  <c r="M538" i="3"/>
  <c r="M539" i="3"/>
  <c r="M540" i="3"/>
  <c r="M541" i="3"/>
  <c r="J529" i="3"/>
  <c r="J530" i="3"/>
  <c r="J531" i="3"/>
  <c r="J532" i="3"/>
  <c r="J533" i="3"/>
  <c r="J534" i="3"/>
  <c r="J535" i="3"/>
  <c r="J536" i="3"/>
  <c r="J537" i="3"/>
  <c r="J538" i="3"/>
  <c r="J539" i="3"/>
  <c r="J540" i="3"/>
  <c r="J541" i="3"/>
  <c r="M528" i="3"/>
  <c r="J528" i="3"/>
  <c r="M468" i="3"/>
  <c r="M469" i="3"/>
  <c r="M470" i="3"/>
  <c r="J468" i="3"/>
  <c r="J469" i="3"/>
  <c r="J470" i="3"/>
  <c r="M467" i="3"/>
  <c r="M466" i="3"/>
  <c r="J467" i="3"/>
  <c r="J466" i="3"/>
  <c r="M422" i="3"/>
  <c r="M423" i="3"/>
  <c r="M424" i="3"/>
  <c r="M425" i="3"/>
  <c r="M426" i="3"/>
  <c r="M427" i="3"/>
  <c r="M428" i="3"/>
  <c r="M429" i="3"/>
  <c r="M430" i="3"/>
  <c r="M431" i="3"/>
  <c r="M432" i="3"/>
  <c r="M433" i="3"/>
  <c r="M434" i="3"/>
  <c r="M435" i="3"/>
  <c r="M436" i="3"/>
  <c r="M437" i="3"/>
  <c r="M438" i="3"/>
  <c r="M439" i="3"/>
  <c r="M440" i="3"/>
  <c r="M421" i="3"/>
  <c r="M420" i="3"/>
  <c r="J422" i="3"/>
  <c r="J423" i="3"/>
  <c r="J424" i="3"/>
  <c r="J425" i="3"/>
  <c r="J426" i="3"/>
  <c r="J427" i="3"/>
  <c r="J428" i="3"/>
  <c r="J429" i="3"/>
  <c r="J430" i="3"/>
  <c r="J431" i="3"/>
  <c r="J432" i="3"/>
  <c r="J433" i="3"/>
  <c r="J434" i="3"/>
  <c r="J435" i="3"/>
  <c r="J436" i="3"/>
  <c r="J437" i="3"/>
  <c r="J438" i="3"/>
  <c r="J439" i="3"/>
  <c r="J440" i="3"/>
  <c r="J421" i="3"/>
  <c r="J420" i="3"/>
  <c r="M384" i="3"/>
  <c r="M385" i="3"/>
  <c r="M386" i="3"/>
  <c r="M387" i="3"/>
  <c r="M388" i="3"/>
  <c r="M389" i="3"/>
  <c r="M390" i="3"/>
  <c r="M391" i="3"/>
  <c r="M392" i="3"/>
  <c r="M393" i="3"/>
  <c r="M394" i="3"/>
  <c r="M395" i="3"/>
  <c r="M396" i="3"/>
  <c r="M397" i="3"/>
  <c r="M398" i="3"/>
  <c r="M383" i="3"/>
  <c r="M382" i="3"/>
  <c r="J384" i="3"/>
  <c r="J385" i="3"/>
  <c r="J386" i="3"/>
  <c r="J387" i="3"/>
  <c r="J388" i="3"/>
  <c r="J389" i="3"/>
  <c r="J390" i="3"/>
  <c r="J391" i="3"/>
  <c r="J392" i="3"/>
  <c r="J393" i="3"/>
  <c r="J394" i="3"/>
  <c r="J395" i="3"/>
  <c r="J396" i="3"/>
  <c r="J397" i="3"/>
  <c r="J398" i="3"/>
  <c r="J383" i="3"/>
  <c r="J382" i="3"/>
  <c r="M369" i="3"/>
  <c r="M364" i="3"/>
  <c r="M370" i="3"/>
  <c r="M368" i="3"/>
  <c r="M367" i="3"/>
  <c r="M366" i="3"/>
  <c r="M365" i="3"/>
  <c r="J369" i="3"/>
  <c r="J365" i="3"/>
  <c r="J366" i="3"/>
  <c r="J367" i="3"/>
  <c r="J368" i="3"/>
  <c r="J370" i="3"/>
  <c r="J764" i="3" l="1"/>
  <c r="E420" i="3"/>
  <c r="M1393" i="3" l="1"/>
  <c r="J1393" i="3"/>
  <c r="M1289" i="3"/>
  <c r="J1289" i="3"/>
  <c r="M1212" i="3"/>
  <c r="J1212" i="3"/>
  <c r="M1189" i="3"/>
  <c r="M1164" i="3"/>
  <c r="J1164" i="3"/>
  <c r="M1142" i="3"/>
  <c r="J1142" i="3"/>
  <c r="M1129" i="3"/>
  <c r="M1089" i="3"/>
  <c r="J1089" i="3"/>
  <c r="M1066" i="3"/>
  <c r="M1028" i="3"/>
  <c r="M999" i="3"/>
  <c r="J999" i="3"/>
  <c r="M979" i="3"/>
  <c r="J979" i="3"/>
  <c r="M963" i="3"/>
  <c r="J963" i="3"/>
  <c r="M946" i="3"/>
  <c r="J946" i="3"/>
  <c r="M932" i="3"/>
  <c r="J932" i="3"/>
  <c r="M901" i="3"/>
  <c r="J901" i="3"/>
  <c r="M859" i="3"/>
  <c r="M829" i="3"/>
  <c r="J829" i="3"/>
  <c r="M815" i="3"/>
  <c r="J815" i="3"/>
  <c r="M797" i="3"/>
  <c r="J797" i="3"/>
  <c r="M778" i="3"/>
  <c r="J778" i="3"/>
  <c r="M764" i="3"/>
  <c r="J749" i="3"/>
  <c r="M733" i="3"/>
  <c r="J733" i="3"/>
  <c r="M718" i="3"/>
  <c r="J718" i="3"/>
  <c r="M704" i="3"/>
  <c r="J704" i="3"/>
  <c r="M687" i="3"/>
  <c r="M664" i="3"/>
  <c r="M640" i="3"/>
  <c r="M639" i="3"/>
  <c r="M638" i="3"/>
  <c r="J640" i="3"/>
  <c r="J639" i="3"/>
  <c r="J638" i="3"/>
  <c r="M630" i="3"/>
  <c r="M629" i="3"/>
  <c r="M628" i="3"/>
  <c r="J630" i="3"/>
  <c r="J629" i="3"/>
  <c r="J628" i="3"/>
  <c r="J631" i="3" s="1"/>
  <c r="M616" i="3"/>
  <c r="M615" i="3"/>
  <c r="M614" i="3"/>
  <c r="M613" i="3"/>
  <c r="M612" i="3"/>
  <c r="M611" i="3"/>
  <c r="M610" i="3"/>
  <c r="J612" i="3"/>
  <c r="J613" i="3"/>
  <c r="J614" i="3"/>
  <c r="J615" i="3"/>
  <c r="J616" i="3"/>
  <c r="J611" i="3"/>
  <c r="J610" i="3"/>
  <c r="M600" i="3"/>
  <c r="M599" i="3"/>
  <c r="M598" i="3"/>
  <c r="M597" i="3"/>
  <c r="M596" i="3"/>
  <c r="J597" i="3"/>
  <c r="J598" i="3"/>
  <c r="J599" i="3"/>
  <c r="J600" i="3"/>
  <c r="J596" i="3"/>
  <c r="J582" i="3"/>
  <c r="M565" i="3"/>
  <c r="J565" i="3"/>
  <c r="J542" i="3"/>
  <c r="M516" i="3"/>
  <c r="M515" i="3"/>
  <c r="M514" i="3"/>
  <c r="M513" i="3"/>
  <c r="J515" i="3"/>
  <c r="J516" i="3"/>
  <c r="J514" i="3"/>
  <c r="J513" i="3"/>
  <c r="M495" i="3"/>
  <c r="M494" i="3"/>
  <c r="M493" i="3"/>
  <c r="M492" i="3"/>
  <c r="M491" i="3"/>
  <c r="M490" i="3"/>
  <c r="M489" i="3"/>
  <c r="M488" i="3"/>
  <c r="M487" i="3"/>
  <c r="M486" i="3"/>
  <c r="M485" i="3"/>
  <c r="M484" i="3"/>
  <c r="M483" i="3"/>
  <c r="J484" i="3"/>
  <c r="J485" i="3"/>
  <c r="J486" i="3"/>
  <c r="J487" i="3"/>
  <c r="J488" i="3"/>
  <c r="J489" i="3"/>
  <c r="J490" i="3"/>
  <c r="J491" i="3"/>
  <c r="J492" i="3"/>
  <c r="J493" i="3"/>
  <c r="J494" i="3"/>
  <c r="J495" i="3"/>
  <c r="J483" i="3"/>
  <c r="M471" i="3"/>
  <c r="L399" i="3"/>
  <c r="M399" i="3"/>
  <c r="J601" i="3" l="1"/>
  <c r="M517" i="3"/>
  <c r="J641" i="3"/>
  <c r="M641" i="3"/>
  <c r="J496" i="3"/>
  <c r="J617" i="3"/>
  <c r="J517" i="3"/>
  <c r="M496" i="3"/>
  <c r="J1189" i="3"/>
  <c r="J1129" i="3"/>
  <c r="J1108" i="3"/>
  <c r="J1066" i="3"/>
  <c r="J1028" i="3"/>
  <c r="J859" i="3"/>
  <c r="J687" i="3"/>
  <c r="J664" i="3"/>
  <c r="J471" i="3"/>
  <c r="J441" i="3"/>
  <c r="J399" i="3"/>
  <c r="M441" i="3"/>
  <c r="M542" i="3"/>
  <c r="M601" i="3"/>
  <c r="M631" i="3"/>
  <c r="M1108" i="3"/>
  <c r="M617" i="3"/>
  <c r="M749" i="3"/>
  <c r="M582" i="3"/>
  <c r="K364" i="3"/>
  <c r="K365" i="3"/>
  <c r="K366" i="3"/>
  <c r="K367" i="3"/>
  <c r="K368" i="3"/>
  <c r="K369" i="3"/>
  <c r="K370" i="3"/>
  <c r="L371" i="3" l="1"/>
  <c r="I371" i="3"/>
  <c r="E364" i="3" l="1"/>
  <c r="K371" i="3"/>
  <c r="J371" i="3"/>
  <c r="M371" i="3"/>
  <c r="L664" i="3" l="1"/>
  <c r="I664" i="3"/>
  <c r="E651" i="3" s="1"/>
  <c r="L1393" i="3"/>
  <c r="L1289" i="3"/>
  <c r="L1212" i="3"/>
  <c r="L1189" i="3"/>
  <c r="L1164" i="3"/>
  <c r="L1142" i="3"/>
  <c r="L1129" i="3"/>
  <c r="L1108" i="3"/>
  <c r="L1089" i="3"/>
  <c r="L1066" i="3"/>
  <c r="L1028" i="3"/>
  <c r="L999" i="3"/>
  <c r="L979" i="3"/>
  <c r="L963" i="3"/>
  <c r="L946" i="3"/>
  <c r="L932" i="3"/>
  <c r="L901" i="3"/>
  <c r="L859" i="3"/>
  <c r="L829" i="3"/>
  <c r="L815" i="3"/>
  <c r="L797" i="3"/>
  <c r="K797" i="3" s="1"/>
  <c r="L778" i="3"/>
  <c r="L764" i="3"/>
  <c r="L749" i="3"/>
  <c r="L733" i="3"/>
  <c r="L718" i="3"/>
  <c r="L704" i="3"/>
  <c r="L687" i="3"/>
  <c r="L641" i="3"/>
  <c r="L631" i="3"/>
  <c r="L617" i="3"/>
  <c r="L601" i="3"/>
  <c r="L582" i="3"/>
  <c r="L565" i="3"/>
  <c r="L542" i="3"/>
  <c r="L517" i="3"/>
  <c r="L496" i="3"/>
  <c r="L471" i="3"/>
  <c r="L441" i="3"/>
  <c r="K441" i="3" s="1"/>
  <c r="I471" i="3"/>
  <c r="E466" i="3" s="1"/>
  <c r="I399" i="3"/>
  <c r="I797" i="3"/>
  <c r="E788" i="3" s="1"/>
  <c r="M1227" i="3" l="1"/>
  <c r="M20" i="3" s="1"/>
  <c r="M1148" i="3"/>
  <c r="M19" i="3" s="1"/>
  <c r="E382" i="3"/>
  <c r="K399" i="3"/>
  <c r="I361" i="3"/>
  <c r="J9" i="3" s="1"/>
  <c r="K471" i="3"/>
  <c r="K664" i="3"/>
  <c r="M1095" i="3"/>
  <c r="M953" i="3"/>
  <c r="M525" i="3"/>
  <c r="M648" i="3"/>
  <c r="M757" i="3"/>
  <c r="M1046" i="3"/>
  <c r="M17" i="3" s="1"/>
  <c r="M593" i="3"/>
  <c r="M838" i="3"/>
  <c r="M480" i="3"/>
  <c r="M361" i="3"/>
  <c r="M9" i="3" s="1"/>
  <c r="H91" i="3" l="1"/>
  <c r="H76" i="3"/>
  <c r="H106" i="3"/>
  <c r="L9" i="3"/>
  <c r="M12" i="3"/>
  <c r="M14" i="3"/>
  <c r="M13" i="3"/>
  <c r="M18" i="3"/>
  <c r="M11" i="3"/>
  <c r="M16" i="3"/>
  <c r="M10" i="3"/>
  <c r="M15" i="3"/>
  <c r="D9" i="3" l="1"/>
  <c r="C9" i="3"/>
  <c r="B9" i="3"/>
  <c r="I23" i="3"/>
  <c r="A591" i="3"/>
  <c r="A587" i="3"/>
  <c r="A588" i="3"/>
  <c r="A589" i="3"/>
  <c r="A590" i="3"/>
  <c r="A679" i="3" l="1"/>
  <c r="A668" i="3"/>
  <c r="A669" i="3"/>
  <c r="A670" i="3"/>
  <c r="A671" i="3"/>
  <c r="A672" i="3"/>
  <c r="A673" i="3"/>
  <c r="A674" i="3"/>
  <c r="A675" i="3"/>
  <c r="A676" i="3"/>
  <c r="A677" i="3"/>
  <c r="A678" i="3"/>
  <c r="A667" i="3"/>
  <c r="A626" i="3"/>
  <c r="A621" i="3"/>
  <c r="A622" i="3"/>
  <c r="A623" i="3"/>
  <c r="A624" i="3"/>
  <c r="A625" i="3"/>
  <c r="I1289" i="3" l="1"/>
  <c r="I1393" i="3"/>
  <c r="A1397" i="3"/>
  <c r="A1398" i="3"/>
  <c r="A1399" i="3"/>
  <c r="A1400" i="3"/>
  <c r="A1401" i="3"/>
  <c r="A1402" i="3"/>
  <c r="A1403" i="3"/>
  <c r="A1404" i="3"/>
  <c r="A1405" i="3"/>
  <c r="A1406" i="3"/>
  <c r="A1407" i="3"/>
  <c r="A1408" i="3"/>
  <c r="A1409" i="3"/>
  <c r="A1410" i="3"/>
  <c r="A1411" i="3"/>
  <c r="A1412" i="3"/>
  <c r="A1413" i="3"/>
  <c r="A1414" i="3"/>
  <c r="A1415" i="3"/>
  <c r="A1416" i="3"/>
  <c r="A1417" i="3"/>
  <c r="A1418" i="3"/>
  <c r="A1419" i="3"/>
  <c r="A1420" i="3"/>
  <c r="A1421" i="3"/>
  <c r="A1422" i="3"/>
  <c r="A1423" i="3"/>
  <c r="A1424" i="3"/>
  <c r="A1425" i="3"/>
  <c r="A1426" i="3"/>
  <c r="A1427" i="3"/>
  <c r="A1428" i="3"/>
  <c r="A1429" i="3"/>
  <c r="A1430" i="3"/>
  <c r="A1431" i="3"/>
  <c r="A1432" i="3"/>
  <c r="A1433" i="3"/>
  <c r="A1434" i="3"/>
  <c r="A1435" i="3"/>
  <c r="A1436" i="3"/>
  <c r="A1396" i="3"/>
  <c r="A1346" i="3"/>
  <c r="A1347" i="3"/>
  <c r="A1348" i="3"/>
  <c r="A1349" i="3"/>
  <c r="A1350" i="3"/>
  <c r="A1337" i="3"/>
  <c r="A1338" i="3"/>
  <c r="A1339" i="3"/>
  <c r="A1340" i="3"/>
  <c r="A1341" i="3"/>
  <c r="A1342" i="3"/>
  <c r="A1343" i="3"/>
  <c r="A1344" i="3"/>
  <c r="A1345" i="3"/>
  <c r="A1322" i="3"/>
  <c r="A1323" i="3"/>
  <c r="A1324" i="3"/>
  <c r="A1325" i="3"/>
  <c r="A1326" i="3"/>
  <c r="A1327" i="3"/>
  <c r="A1328" i="3"/>
  <c r="A1329" i="3"/>
  <c r="A1330" i="3"/>
  <c r="A1331" i="3"/>
  <c r="A1332" i="3"/>
  <c r="A1333" i="3"/>
  <c r="A1334" i="3"/>
  <c r="A1335" i="3"/>
  <c r="A1336"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292" i="3"/>
  <c r="A1216" i="3"/>
  <c r="A1217" i="3"/>
  <c r="A1218" i="3"/>
  <c r="A1219" i="3"/>
  <c r="A1220" i="3"/>
  <c r="A1221" i="3"/>
  <c r="A1222" i="3"/>
  <c r="A1223" i="3"/>
  <c r="A1224" i="3"/>
  <c r="A1225" i="3"/>
  <c r="A1215" i="3"/>
  <c r="A1194" i="3"/>
  <c r="A1195" i="3"/>
  <c r="A1196" i="3"/>
  <c r="A1197" i="3"/>
  <c r="A1198" i="3"/>
  <c r="A1199" i="3"/>
  <c r="A1193" i="3"/>
  <c r="A1192" i="3"/>
  <c r="A1177" i="3"/>
  <c r="A1178" i="3"/>
  <c r="A1179" i="3"/>
  <c r="A1173" i="3"/>
  <c r="A1174" i="3"/>
  <c r="A1175" i="3"/>
  <c r="A1176" i="3"/>
  <c r="A1168" i="3"/>
  <c r="A1169" i="3"/>
  <c r="A1170" i="3"/>
  <c r="A1171" i="3"/>
  <c r="A1172" i="3"/>
  <c r="A1167" i="3"/>
  <c r="A1146" i="3"/>
  <c r="A1145" i="3"/>
  <c r="A1136" i="3"/>
  <c r="A1137" i="3"/>
  <c r="A1138" i="3"/>
  <c r="A1133" i="3"/>
  <c r="A1134" i="3"/>
  <c r="A1135" i="3"/>
  <c r="A1132" i="3"/>
  <c r="A1116" i="3"/>
  <c r="A1117" i="3"/>
  <c r="A1118" i="3"/>
  <c r="A1119" i="3"/>
  <c r="A1120" i="3"/>
  <c r="A1112" i="3"/>
  <c r="A1113" i="3"/>
  <c r="A1114" i="3"/>
  <c r="A1115" i="3"/>
  <c r="A1111" i="3"/>
  <c r="A1093" i="3"/>
  <c r="A1092" i="3"/>
  <c r="A1070" i="3"/>
  <c r="A1071" i="3"/>
  <c r="A1072" i="3"/>
  <c r="A1073" i="3"/>
  <c r="A1074" i="3"/>
  <c r="A1075" i="3"/>
  <c r="A1076" i="3"/>
  <c r="A1077" i="3"/>
  <c r="A1078" i="3"/>
  <c r="A1079" i="3"/>
  <c r="A1080" i="3"/>
  <c r="A1081" i="3"/>
  <c r="A1082" i="3"/>
  <c r="A1083" i="3"/>
  <c r="A1084" i="3"/>
  <c r="A1085" i="3"/>
  <c r="A1069" i="3"/>
  <c r="A1035" i="3"/>
  <c r="A1036" i="3"/>
  <c r="A1037" i="3"/>
  <c r="A1038" i="3"/>
  <c r="A1039" i="3"/>
  <c r="A1040" i="3"/>
  <c r="A1041" i="3"/>
  <c r="A1042" i="3"/>
  <c r="A1043" i="3"/>
  <c r="A1044" i="3"/>
  <c r="A1032" i="3"/>
  <c r="A1033" i="3"/>
  <c r="A1034" i="3"/>
  <c r="A1031" i="3"/>
  <c r="A1007" i="3"/>
  <c r="A1008" i="3"/>
  <c r="A1009" i="3"/>
  <c r="A1010" i="3"/>
  <c r="A1011" i="3"/>
  <c r="A1012" i="3"/>
  <c r="A1003" i="3"/>
  <c r="A1004" i="3"/>
  <c r="A1005" i="3"/>
  <c r="A1006" i="3"/>
  <c r="A1002" i="3"/>
  <c r="A986" i="3"/>
  <c r="A983" i="3"/>
  <c r="A984" i="3"/>
  <c r="A985" i="3"/>
  <c r="A982" i="3"/>
  <c r="A971" i="3"/>
  <c r="A972" i="3"/>
  <c r="A967" i="3"/>
  <c r="A968" i="3"/>
  <c r="A969" i="3"/>
  <c r="A970" i="3"/>
  <c r="A966" i="3"/>
  <c r="A950" i="3"/>
  <c r="A951" i="3"/>
  <c r="A949" i="3"/>
  <c r="A939" i="3"/>
  <c r="A940" i="3"/>
  <c r="A941" i="3"/>
  <c r="A936" i="3"/>
  <c r="A937" i="3"/>
  <c r="A938" i="3"/>
  <c r="A935" i="3"/>
  <c r="A917" i="3"/>
  <c r="A918" i="3"/>
  <c r="A919" i="3"/>
  <c r="A920" i="3"/>
  <c r="A921" i="3"/>
  <c r="A922" i="3"/>
  <c r="A923" i="3"/>
  <c r="A905" i="3"/>
  <c r="A906" i="3"/>
  <c r="A907" i="3"/>
  <c r="A908" i="3"/>
  <c r="A909" i="3"/>
  <c r="A910" i="3"/>
  <c r="A911" i="3"/>
  <c r="A912" i="3"/>
  <c r="A913" i="3"/>
  <c r="A914" i="3"/>
  <c r="A915" i="3"/>
  <c r="A916" i="3"/>
  <c r="A904" i="3"/>
  <c r="A868" i="3"/>
  <c r="A869" i="3"/>
  <c r="A870" i="3"/>
  <c r="A871" i="3"/>
  <c r="A872" i="3"/>
  <c r="A873" i="3"/>
  <c r="A874" i="3"/>
  <c r="A875" i="3"/>
  <c r="A876" i="3"/>
  <c r="A877" i="3"/>
  <c r="A878" i="3"/>
  <c r="A879" i="3"/>
  <c r="A863" i="3"/>
  <c r="A864" i="3"/>
  <c r="A865" i="3"/>
  <c r="A866" i="3"/>
  <c r="A867" i="3"/>
  <c r="A862" i="3"/>
  <c r="A833" i="3"/>
  <c r="A834" i="3"/>
  <c r="A835" i="3"/>
  <c r="A836" i="3"/>
  <c r="A832" i="3"/>
  <c r="A821" i="3"/>
  <c r="A822" i="3"/>
  <c r="A819" i="3"/>
  <c r="A820" i="3"/>
  <c r="A818" i="3"/>
  <c r="A801" i="3"/>
  <c r="A802" i="3"/>
  <c r="A803" i="3"/>
  <c r="A804" i="3"/>
  <c r="A805" i="3"/>
  <c r="A806" i="3"/>
  <c r="A807" i="3"/>
  <c r="A808" i="3"/>
  <c r="A800" i="3"/>
  <c r="A782" i="3"/>
  <c r="A783" i="3"/>
  <c r="A784" i="3"/>
  <c r="A785" i="3"/>
  <c r="A786" i="3"/>
  <c r="A781" i="3"/>
  <c r="A768" i="3"/>
  <c r="A769" i="3"/>
  <c r="A770" i="3"/>
  <c r="A767" i="3"/>
  <c r="A753" i="3"/>
  <c r="A754" i="3"/>
  <c r="A755" i="3"/>
  <c r="A752" i="3"/>
  <c r="A737" i="3"/>
  <c r="A738" i="3"/>
  <c r="A739" i="3"/>
  <c r="A740" i="3"/>
  <c r="A741" i="3"/>
  <c r="A742" i="3"/>
  <c r="A743" i="3"/>
  <c r="A736" i="3"/>
  <c r="A722" i="3"/>
  <c r="A723" i="3"/>
  <c r="A721" i="3"/>
  <c r="A712" i="3"/>
  <c r="A713" i="3"/>
  <c r="A708" i="3"/>
  <c r="A709" i="3"/>
  <c r="A710" i="3"/>
  <c r="A711" i="3"/>
  <c r="A707" i="3"/>
  <c r="A693" i="3"/>
  <c r="A694" i="3"/>
  <c r="A695" i="3"/>
  <c r="A691" i="3"/>
  <c r="A692" i="3"/>
  <c r="A690" i="3"/>
  <c r="A645" i="3"/>
  <c r="A646" i="3"/>
  <c r="A644" i="3"/>
  <c r="A635" i="3"/>
  <c r="A636" i="3"/>
  <c r="A634" i="3"/>
  <c r="A620" i="3"/>
  <c r="A605" i="3"/>
  <c r="A606" i="3"/>
  <c r="A607" i="3"/>
  <c r="A608" i="3"/>
  <c r="A604" i="3"/>
  <c r="A569" i="3"/>
  <c r="A570" i="3"/>
  <c r="A571" i="3"/>
  <c r="A572" i="3"/>
  <c r="A568" i="3"/>
  <c r="A546" i="3"/>
  <c r="A547" i="3"/>
  <c r="A548" i="3"/>
  <c r="A549" i="3"/>
  <c r="A550" i="3"/>
  <c r="A551" i="3"/>
  <c r="A552" i="3"/>
  <c r="A553" i="3"/>
  <c r="A554" i="3"/>
  <c r="A555" i="3"/>
  <c r="A556" i="3"/>
  <c r="A557" i="3"/>
  <c r="A558" i="3"/>
  <c r="A545" i="3"/>
  <c r="A586" i="3"/>
  <c r="A585" i="3"/>
  <c r="A521" i="3"/>
  <c r="A522" i="3"/>
  <c r="A523" i="3"/>
  <c r="A520" i="3"/>
  <c r="A500" i="3"/>
  <c r="A501" i="3"/>
  <c r="A502" i="3"/>
  <c r="A503" i="3"/>
  <c r="A504" i="3"/>
  <c r="A505" i="3"/>
  <c r="A506" i="3"/>
  <c r="A507" i="3"/>
  <c r="A508" i="3"/>
  <c r="A509" i="3"/>
  <c r="A510" i="3"/>
  <c r="A511" i="3"/>
  <c r="A499" i="3"/>
  <c r="A475" i="3"/>
  <c r="A476" i="3"/>
  <c r="A477" i="3"/>
  <c r="A478" i="3"/>
  <c r="A474" i="3"/>
  <c r="A458" i="3"/>
  <c r="A459" i="3"/>
  <c r="A460" i="3"/>
  <c r="A461" i="3"/>
  <c r="A462" i="3"/>
  <c r="A463" i="3"/>
  <c r="A464" i="3"/>
  <c r="A445" i="3"/>
  <c r="A446" i="3"/>
  <c r="A447" i="3"/>
  <c r="A448" i="3"/>
  <c r="A449" i="3"/>
  <c r="A450" i="3"/>
  <c r="A451" i="3"/>
  <c r="A452" i="3"/>
  <c r="A453" i="3"/>
  <c r="A454" i="3"/>
  <c r="A455" i="3"/>
  <c r="A456" i="3"/>
  <c r="A457" i="3"/>
  <c r="A444" i="3"/>
  <c r="A416" i="3"/>
  <c r="A417" i="3"/>
  <c r="A418" i="3"/>
  <c r="A403" i="3"/>
  <c r="A404" i="3"/>
  <c r="A405" i="3"/>
  <c r="A406" i="3"/>
  <c r="A407" i="3"/>
  <c r="A408" i="3"/>
  <c r="A409" i="3"/>
  <c r="A410" i="3"/>
  <c r="A411" i="3"/>
  <c r="A412" i="3"/>
  <c r="A413" i="3"/>
  <c r="A414" i="3"/>
  <c r="A415" i="3"/>
  <c r="A402" i="3"/>
  <c r="A375" i="3"/>
  <c r="A376" i="3"/>
  <c r="A377" i="3"/>
  <c r="A378" i="3"/>
  <c r="A379" i="3"/>
  <c r="A380" i="3"/>
  <c r="A374" i="3"/>
  <c r="I1227" i="3" l="1"/>
  <c r="J20" i="3" s="1"/>
  <c r="H102" i="3" s="1"/>
  <c r="E1352" i="3"/>
  <c r="K1393" i="3"/>
  <c r="E1230" i="3"/>
  <c r="K1289" i="3"/>
  <c r="H117" i="3" l="1"/>
  <c r="H87" i="3"/>
  <c r="L20" i="3"/>
  <c r="C20" i="3" s="1"/>
  <c r="B20" i="3"/>
  <c r="D20" i="3"/>
  <c r="I565" i="3"/>
  <c r="I542" i="3"/>
  <c r="E528" i="3" l="1"/>
  <c r="K542" i="3"/>
  <c r="E560" i="3"/>
  <c r="K565" i="3"/>
  <c r="I1164" i="3"/>
  <c r="I1189" i="3"/>
  <c r="I1212" i="3"/>
  <c r="I1108" i="3"/>
  <c r="I1129" i="3"/>
  <c r="I1142" i="3"/>
  <c r="I1148" i="3" l="1"/>
  <c r="J19" i="3" s="1"/>
  <c r="E1140" i="3"/>
  <c r="K1142" i="3"/>
  <c r="E1122" i="3"/>
  <c r="K1129" i="3"/>
  <c r="E1098" i="3"/>
  <c r="K1108" i="3"/>
  <c r="E1201" i="3"/>
  <c r="K1212" i="3"/>
  <c r="E1181" i="3"/>
  <c r="K1189" i="3"/>
  <c r="E1151" i="3"/>
  <c r="K1164" i="3"/>
  <c r="I1066" i="3"/>
  <c r="I1028" i="3"/>
  <c r="I999" i="3"/>
  <c r="I979" i="3"/>
  <c r="I963" i="3"/>
  <c r="I859" i="3"/>
  <c r="I901" i="3"/>
  <c r="I946" i="3"/>
  <c r="I932" i="3"/>
  <c r="I829" i="3"/>
  <c r="I778" i="3"/>
  <c r="I764" i="3"/>
  <c r="H86" i="3" l="1"/>
  <c r="H101" i="3"/>
  <c r="L19" i="3"/>
  <c r="E772" i="3"/>
  <c r="K778" i="3"/>
  <c r="E824" i="3"/>
  <c r="K829" i="3"/>
  <c r="E925" i="3"/>
  <c r="K932" i="3"/>
  <c r="E943" i="3"/>
  <c r="K946" i="3"/>
  <c r="E881" i="3"/>
  <c r="K901" i="3"/>
  <c r="E841" i="3"/>
  <c r="K859" i="3"/>
  <c r="E956" i="3"/>
  <c r="K963" i="3"/>
  <c r="E974" i="3"/>
  <c r="K979" i="3"/>
  <c r="E988" i="3"/>
  <c r="K999" i="3"/>
  <c r="E1014" i="3"/>
  <c r="K1028" i="3"/>
  <c r="E1049" i="3"/>
  <c r="K1066" i="3"/>
  <c r="E760" i="3"/>
  <c r="K764" i="3"/>
  <c r="I687" i="3"/>
  <c r="I704" i="3"/>
  <c r="I718" i="3"/>
  <c r="I733" i="3"/>
  <c r="I749" i="3"/>
  <c r="I641" i="3"/>
  <c r="I631" i="3"/>
  <c r="I617" i="3"/>
  <c r="I601" i="3"/>
  <c r="I582" i="3"/>
  <c r="I496" i="3"/>
  <c r="I517" i="3"/>
  <c r="H116" i="3" l="1"/>
  <c r="E628" i="3"/>
  <c r="K631" i="3"/>
  <c r="E483" i="3"/>
  <c r="K496" i="3"/>
  <c r="E574" i="3"/>
  <c r="K582" i="3"/>
  <c r="E596" i="3"/>
  <c r="K601" i="3"/>
  <c r="E610" i="3"/>
  <c r="K617" i="3"/>
  <c r="E638" i="3"/>
  <c r="K641" i="3"/>
  <c r="E745" i="3"/>
  <c r="K749" i="3"/>
  <c r="E725" i="3"/>
  <c r="K733" i="3"/>
  <c r="E715" i="3"/>
  <c r="K718" i="3"/>
  <c r="E697" i="3"/>
  <c r="K704" i="3"/>
  <c r="E681" i="3"/>
  <c r="K687" i="3"/>
  <c r="E513" i="3"/>
  <c r="K517" i="3"/>
  <c r="I525" i="3"/>
  <c r="I480" i="3"/>
  <c r="I593" i="3"/>
  <c r="I648" i="3"/>
  <c r="I1089" i="3"/>
  <c r="I815" i="3"/>
  <c r="C19" i="3" l="1"/>
  <c r="B19" i="3"/>
  <c r="D19" i="3"/>
  <c r="E810" i="3"/>
  <c r="K815" i="3"/>
  <c r="E1087" i="3"/>
  <c r="K1089" i="3"/>
  <c r="J13" i="3"/>
  <c r="J12" i="3"/>
  <c r="J10" i="3"/>
  <c r="J11" i="3"/>
  <c r="I1046" i="3"/>
  <c r="I953" i="3"/>
  <c r="I1095" i="3"/>
  <c r="I838" i="3"/>
  <c r="I757" i="3"/>
  <c r="H92" i="3" l="1"/>
  <c r="H77" i="3"/>
  <c r="H93" i="3"/>
  <c r="H78" i="3"/>
  <c r="H94" i="3"/>
  <c r="H79" i="3"/>
  <c r="H95" i="3"/>
  <c r="H80" i="3"/>
  <c r="H107" i="3"/>
  <c r="L11" i="3"/>
  <c r="H108" i="3"/>
  <c r="L12" i="3"/>
  <c r="H109" i="3"/>
  <c r="L13" i="3"/>
  <c r="H110" i="3"/>
  <c r="J18" i="3"/>
  <c r="J17" i="3"/>
  <c r="L10" i="3"/>
  <c r="J16" i="3"/>
  <c r="J14" i="3"/>
  <c r="J15" i="3"/>
  <c r="H97" i="3" l="1"/>
  <c r="H82" i="3"/>
  <c r="H81" i="3"/>
  <c r="H96" i="3"/>
  <c r="H83" i="3"/>
  <c r="H98" i="3"/>
  <c r="H99" i="3"/>
  <c r="H84" i="3"/>
  <c r="H100" i="3"/>
  <c r="H85" i="3"/>
  <c r="I21" i="3"/>
  <c r="I24" i="3" s="1"/>
  <c r="C13" i="3"/>
  <c r="B13" i="3"/>
  <c r="D13" i="3"/>
  <c r="D12" i="3"/>
  <c r="C12" i="3"/>
  <c r="B12" i="3"/>
  <c r="D11" i="3"/>
  <c r="C11" i="3"/>
  <c r="B11" i="3"/>
  <c r="D10" i="3"/>
  <c r="C10" i="3"/>
  <c r="B10" i="3"/>
  <c r="L14" i="3"/>
  <c r="H111" i="3"/>
  <c r="L16" i="3"/>
  <c r="H113" i="3"/>
  <c r="L18" i="3"/>
  <c r="H115" i="3"/>
  <c r="L15" i="3"/>
  <c r="H112" i="3"/>
  <c r="L17" i="3"/>
  <c r="H114" i="3"/>
  <c r="I22" i="3" l="1"/>
  <c r="D18" i="3"/>
  <c r="C18" i="3"/>
  <c r="B18" i="3"/>
  <c r="D16" i="3"/>
  <c r="C16" i="3"/>
  <c r="B16" i="3"/>
  <c r="D17" i="3"/>
  <c r="C17" i="3"/>
  <c r="B17" i="3"/>
  <c r="I25" i="3" s="1"/>
  <c r="D14" i="3"/>
  <c r="C14" i="3"/>
  <c r="B14" i="3"/>
  <c r="D15" i="3"/>
  <c r="C15" i="3"/>
  <c r="B15" i="3"/>
</calcChain>
</file>

<file path=xl/sharedStrings.xml><?xml version="1.0" encoding="utf-8"?>
<sst xmlns="http://schemas.openxmlformats.org/spreadsheetml/2006/main" count="1573" uniqueCount="1153">
  <si>
    <t>نمرۀ حاصله</t>
  </si>
  <si>
    <t>فیصدی نمرۀ حاصله</t>
  </si>
  <si>
    <t>نمرۀ شاخص</t>
  </si>
  <si>
    <t>ارزش به فیصدی</t>
  </si>
  <si>
    <t>ارزش مجموعی</t>
  </si>
  <si>
    <t>نمرۀ مجموعی معیار دوم:</t>
  </si>
  <si>
    <t>ارزشیابی در پروسۀ بازنگری توسط هیأت بازنگر</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</si>
  <si>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</si>
  <si>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</si>
  <si>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</si>
  <si>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</si>
  <si>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</si>
  <si>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</si>
  <si>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</si>
  <si>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</si>
  <si>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</si>
  <si>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</si>
  <si>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</si>
  <si>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</si>
  <si>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</si>
  <si>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</si>
  <si>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</si>
  <si>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</si>
  <si>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</si>
  <si>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</si>
  <si>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</si>
  <si>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</si>
  <si>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</si>
  <si>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</si>
  <si>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</si>
  <si>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</si>
  <si>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</si>
  <si>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</si>
  <si>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</si>
  <si>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</si>
  <si>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</si>
  <si>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</si>
  <si>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</si>
  <si>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</si>
  <si>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</si>
  <si>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</si>
  <si>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</si>
  <si>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</si>
  <si>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</si>
  <si>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</si>
  <si>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</si>
  <si>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</si>
  <si>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</si>
  <si>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</si>
  <si>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</si>
  <si>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</si>
  <si>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مدیریت مالی</t>
  </si>
  <si>
    <t>4.2.1</t>
  </si>
  <si>
    <t>4.2.2</t>
  </si>
  <si>
    <t>4.3.1</t>
  </si>
  <si>
    <t>4.4.1</t>
  </si>
  <si>
    <t>نمرۀ مجموعی معیار دهم:</t>
  </si>
  <si>
    <t>10.1.1</t>
  </si>
  <si>
    <t>10.1.2</t>
  </si>
  <si>
    <t>10.2.1</t>
  </si>
  <si>
    <t>10.3.1</t>
  </si>
  <si>
    <t>نمرۀ مجموعی معیار یازدهم:</t>
  </si>
  <si>
    <t>11.2.1</t>
  </si>
  <si>
    <t>11.3.1</t>
  </si>
  <si>
    <t>11.4.1</t>
  </si>
  <si>
    <t>1.3.2</t>
  </si>
  <si>
    <t>1.3.3</t>
  </si>
  <si>
    <t>3.1.2</t>
  </si>
  <si>
    <t>5.1.3</t>
  </si>
  <si>
    <t>6.3.2</t>
  </si>
  <si>
    <t>معیار اصلی</t>
  </si>
  <si>
    <t>مجموع نمرات معیارهای اصلی</t>
  </si>
  <si>
    <t>سطح اولویت</t>
  </si>
  <si>
    <t>امضا</t>
  </si>
  <si>
    <t>هیأت بازنگر مسلکی</t>
  </si>
  <si>
    <t>2.1.2</t>
  </si>
  <si>
    <t>3.1.3</t>
  </si>
  <si>
    <t>4.1.2</t>
  </si>
  <si>
    <t>3.3.3</t>
  </si>
  <si>
    <t>5.1.2</t>
  </si>
  <si>
    <t>9.1.3</t>
  </si>
  <si>
    <t>9.1.4</t>
  </si>
  <si>
    <t>سند</t>
  </si>
  <si>
    <t>2.1.3</t>
  </si>
  <si>
    <t>4.4.2</t>
  </si>
  <si>
    <t>تحلیل نمرات نهایی گزارش بازنگری مسلکی</t>
  </si>
  <si>
    <t>محترم .....................</t>
  </si>
  <si>
    <t>معیار</t>
  </si>
  <si>
    <t>ساحه‌ای که در آن روش پسندیده وجود دارد</t>
  </si>
  <si>
    <t>خلاصه پیشنهادات</t>
  </si>
  <si>
    <t>پیشنهاد</t>
  </si>
  <si>
    <t xml:space="preserve">تاریخ بازنگری </t>
  </si>
  <si>
    <t>عنوان ملاقات</t>
  </si>
  <si>
    <t>اشتراک کنندگان</t>
  </si>
  <si>
    <t xml:space="preserve"> </t>
  </si>
  <si>
    <t xml:space="preserve">معاون امور علمی </t>
  </si>
  <si>
    <t>کمیته تحقیقات علمی</t>
  </si>
  <si>
    <t>کمیته آموزش الکترونیکی</t>
  </si>
  <si>
    <t>کمیته امتحانات</t>
  </si>
  <si>
    <t>کمیته فرهنگی</t>
  </si>
  <si>
    <t>کمیته پلان استراتیژیک</t>
  </si>
  <si>
    <t>جلسه با کارکنان تدریسی، محصلان و اداری</t>
  </si>
  <si>
    <t>مدیر تحریرات</t>
  </si>
  <si>
    <t>مدیر تدریسی</t>
  </si>
  <si>
    <t xml:space="preserve">آمر مالی </t>
  </si>
  <si>
    <t>مدیر مالی</t>
  </si>
  <si>
    <t>آمر دفتر ریاست</t>
  </si>
  <si>
    <t xml:space="preserve">آمر منابع بشری </t>
  </si>
  <si>
    <t xml:space="preserve">مدیر منابع بشری </t>
  </si>
  <si>
    <t>جلسه با استادان</t>
  </si>
  <si>
    <t xml:space="preserve"> مدیر کتابخان</t>
  </si>
  <si>
    <t>کارمندان IT</t>
  </si>
  <si>
    <t>کارمندان مرکز تحقیقات</t>
  </si>
  <si>
    <t xml:space="preserve">ملاقات با محصلان </t>
  </si>
  <si>
    <t>تعداد محصلان</t>
  </si>
  <si>
    <t xml:space="preserve">سیر تسهیلات </t>
  </si>
  <si>
    <t>تاریخ بازنگری</t>
  </si>
  <si>
    <t>تسهیلات بازنگری شده</t>
  </si>
  <si>
    <t>امکانات و تسهیلات</t>
  </si>
  <si>
    <t xml:space="preserve"> نظام اداری و امکانات</t>
  </si>
  <si>
    <t> کتابخانه</t>
  </si>
  <si>
    <t>لابراتوارها</t>
  </si>
  <si>
    <t xml:space="preserve">امکانات و مدیریت </t>
  </si>
  <si>
    <t>معاونیت علمی</t>
  </si>
  <si>
    <t>امکانات و مدیریت</t>
  </si>
  <si>
    <t>معاونیت محصلان</t>
  </si>
  <si>
    <t>امکانات و دیتابیس</t>
  </si>
  <si>
    <t>صنوف درسی</t>
  </si>
  <si>
    <t>امکانات و پروسه تدریس</t>
  </si>
  <si>
    <t>مسجد شریف</t>
  </si>
  <si>
    <t>امکانات</t>
  </si>
  <si>
    <t>دفاتر اداری</t>
  </si>
  <si>
    <t>امکانات و نظافت</t>
  </si>
  <si>
    <t>امکانات امنیتی</t>
  </si>
  <si>
    <t>شفاخانه کادری</t>
  </si>
  <si>
    <t xml:space="preserve">امکانات تدریسی </t>
  </si>
  <si>
    <t>خدمات</t>
  </si>
  <si>
    <t>جنراتور و سیستم برق</t>
  </si>
  <si>
    <t>فعال بودن</t>
  </si>
  <si>
    <t xml:space="preserve">میدان ورزش </t>
  </si>
  <si>
    <t xml:space="preserve"> امکانات</t>
  </si>
  <si>
    <t>پذیریش</t>
  </si>
  <si>
    <t>نظافت و فضا</t>
  </si>
  <si>
    <t>آرشیف نتایج امتحانات</t>
  </si>
  <si>
    <t>نظم و ترتیب</t>
  </si>
  <si>
    <t xml:space="preserve">کلینیک حقوقی </t>
  </si>
  <si>
    <t xml:space="preserve">کمپیوتر لب </t>
  </si>
  <si>
    <t>دفتر امنیتی</t>
  </si>
  <si>
    <t>ساحه سبز</t>
  </si>
  <si>
    <t>مناسب بودن</t>
  </si>
  <si>
    <t>سیستم ایمنی</t>
  </si>
  <si>
    <t xml:space="preserve">پلان عملیاتی </t>
  </si>
  <si>
    <t xml:space="preserve">مجله علمی </t>
  </si>
  <si>
    <t xml:space="preserve">شواهد تدویر ورکشاپ، سمینار و محافل </t>
  </si>
  <si>
    <t xml:space="preserve">شواهد تشویق استادان </t>
  </si>
  <si>
    <t>شرایط استخدام استادان</t>
  </si>
  <si>
    <t xml:space="preserve">پالیسی تقرر استادان </t>
  </si>
  <si>
    <t xml:space="preserve">پالیسی انفکاک </t>
  </si>
  <si>
    <t xml:space="preserve">پلان انکشافی کتابخانه </t>
  </si>
  <si>
    <t>شواهد از یادداشت کارهای عملی در لابراتوارها</t>
  </si>
  <si>
    <t xml:space="preserve">شواهد از امکانات دست داشته تکنالوژی معلوماتی، اجناس و تسهیلات تحصیلی موجود </t>
  </si>
  <si>
    <t xml:space="preserve">لایحه وظایف استادان رهنما </t>
  </si>
  <si>
    <t xml:space="preserve">وزارت تحصیلات عالی </t>
  </si>
  <si>
    <t xml:space="preserve">ریاست تضمین کیفیت و اعتباردهی </t>
  </si>
  <si>
    <t>پوهنځی</t>
  </si>
  <si>
    <t xml:space="preserve">پوهنځی </t>
  </si>
  <si>
    <t>شماره جواز هر برنامه</t>
  </si>
  <si>
    <t>تعداد کارمندان تخنیکی و خدماتی</t>
  </si>
  <si>
    <t>تعداد مجموعی کارمندان اداری</t>
  </si>
  <si>
    <t>تعداد محصلان ماستر</t>
  </si>
  <si>
    <t>تعداد محصلان لیسانس</t>
  </si>
  <si>
    <t>تعداد مجموعی محصلان</t>
  </si>
  <si>
    <t>تعداد محصلان با تفکیک دکتور، ماستر و لیسانس</t>
  </si>
  <si>
    <t>ماستری</t>
  </si>
  <si>
    <t>لیسانس</t>
  </si>
  <si>
    <t xml:space="preserve">مرحله و نمره اخذ شده </t>
  </si>
  <si>
    <t xml:space="preserve"> شماره </t>
  </si>
  <si>
    <t>شرح شاخص و اسناد حمایوی</t>
  </si>
  <si>
    <t>1.4</t>
  </si>
  <si>
    <t xml:space="preserve">معیارهای فرعی </t>
  </si>
  <si>
    <t>شاخص ها</t>
  </si>
  <si>
    <t>ارزش شاخص</t>
  </si>
  <si>
    <t>1,1,1</t>
  </si>
  <si>
    <t>1,1,3</t>
  </si>
  <si>
    <t>1,1,4</t>
  </si>
  <si>
    <t>1,1,5</t>
  </si>
  <si>
    <t>شرح نمرات و پیشنهادات هیأت بازنگر</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</si>
  <si>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</si>
  <si>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</si>
  <si>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</si>
  <si>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</si>
  <si>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</si>
  <si>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</si>
  <si>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</si>
  <si>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</si>
  <si>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</si>
  <si>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</si>
  <si>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</si>
  <si>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</si>
  <si>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</si>
  <si>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</si>
  <si>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</si>
  <si>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</si>
  <si>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</si>
  <si>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</si>
  <si>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</si>
  <si>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</si>
  <si>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</si>
  <si>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</si>
  <si>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</si>
  <si>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</si>
  <si>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</si>
  <si>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</si>
  <si>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</si>
  <si>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</si>
  <si>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</si>
  <si>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</si>
  <si>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</si>
  <si>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</si>
  <si>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</si>
  <si>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</si>
  <si>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</si>
  <si>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</si>
  <si>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</si>
  <si>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</si>
  <si>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</si>
  <si>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</si>
  <si>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</si>
  <si>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</si>
  <si>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</si>
  <si>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</si>
  <si>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</si>
  <si>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</si>
  <si>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</si>
  <si>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</si>
  <si>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</si>
  <si>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</si>
  <si>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</si>
  <si>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</si>
  <si>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</si>
  <si>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</si>
  <si>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</si>
  <si>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</si>
  <si>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</si>
  <si>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</si>
  <si>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</si>
  <si>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</si>
  <si>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</si>
  <si>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</si>
  <si>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</si>
  <si>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</si>
  <si>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</si>
  <si>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</si>
  <si>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</si>
  <si>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</si>
  <si>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</si>
  <si>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</si>
  <si>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</si>
  <si>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</si>
  <si>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</si>
  <si>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</si>
  <si>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</si>
  <si>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</si>
  <si>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</si>
  <si>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</si>
  <si>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</si>
  <si>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</si>
  <si>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</si>
  <si>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</si>
  <si>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</si>
  <si>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</si>
  <si>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</si>
  <si>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</si>
  <si>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</si>
  <si>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</si>
  <si>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</si>
  <si>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</si>
  <si>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</si>
  <si>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</si>
  <si>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</si>
  <si>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</si>
  <si>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</si>
  <si>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11.5.1</t>
  </si>
  <si>
    <t>موجودیت لابراتوار فزیولوژی</t>
  </si>
  <si>
    <t>موجودیت لابراتوار اناتومی</t>
  </si>
  <si>
    <t>موجودیت لابراتوار مایکروبیولوژی</t>
  </si>
  <si>
    <t>موجودیت لابراتوار هستالوژی و امبریولوژی</t>
  </si>
  <si>
    <t xml:space="preserve">موجودیت لابراتوار پتالوژی </t>
  </si>
  <si>
    <t xml:space="preserve">لابراتوار بیوشمی </t>
  </si>
  <si>
    <t>لابراتوار کارهای عملی اختصاصی در ستوماتولوژی</t>
  </si>
  <si>
    <t>لابراتوار سیمیولوژی و مهارت های کلینیکی</t>
  </si>
  <si>
    <t>شواهد و مشاهده حاضری محصلان ستاژر</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</si>
  <si>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</si>
  <si>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</si>
  <si>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</si>
  <si>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</si>
  <si>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</si>
  <si>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</si>
  <si>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</si>
  <si>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</si>
  <si>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</si>
  <si>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</si>
  <si>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</si>
  <si>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</si>
  <si>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</si>
  <si>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</si>
  <si>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</si>
  <si>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</si>
  <si>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</si>
  <si>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</si>
  <si>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</si>
  <si>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</si>
  <si>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</si>
  <si>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</si>
  <si>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</si>
  <si>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</si>
  <si>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</si>
  <si>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موجودیت لابرانت‌ها</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</si>
  <si>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</si>
  <si>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</si>
  <si>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</si>
  <si>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</si>
  <si>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</si>
  <si>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</si>
  <si>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</si>
  <si>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</si>
  <si>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</si>
  <si>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</si>
  <si>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</si>
  <si>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</si>
  <si>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</si>
  <si>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</si>
  <si>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</si>
  <si>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</si>
  <si>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</si>
  <si>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</si>
  <si>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</si>
  <si>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</si>
  <si>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</si>
  <si>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</si>
  <si>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</si>
  <si>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</si>
  <si>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</si>
  <si>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</si>
  <si>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</si>
  <si>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</si>
  <si>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</si>
  <si>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</si>
  <si>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</si>
  <si>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</si>
  <si>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</si>
  <si>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11.4.2</t>
  </si>
  <si>
    <t>11.4.3</t>
  </si>
  <si>
    <t>11.4.4</t>
  </si>
  <si>
    <t>11.4.5</t>
  </si>
  <si>
    <t>11.4.6</t>
  </si>
  <si>
    <t>11.4.7</t>
  </si>
  <si>
    <t>11.4.8</t>
  </si>
  <si>
    <t>11.4.9</t>
  </si>
  <si>
    <t>11.4.10</t>
  </si>
  <si>
    <t>11.4.11</t>
  </si>
  <si>
    <t>11.4.12</t>
  </si>
  <si>
    <t>11.5.2</t>
  </si>
  <si>
    <t>11.5.3</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</si>
  <si>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</si>
  <si>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</si>
  <si>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</si>
  <si>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</si>
  <si>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</si>
  <si>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</si>
  <si>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</si>
  <si>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</si>
  <si>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</si>
  <si>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</si>
  <si>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</si>
  <si>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</si>
  <si>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</si>
  <si>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</si>
  <si>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</si>
  <si>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</si>
  <si>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</si>
  <si>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</si>
  <si>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</si>
  <si>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</si>
  <si>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</si>
  <si>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</si>
  <si>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</si>
  <si>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</si>
  <si>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</si>
  <si>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</si>
  <si>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</si>
  <si>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</si>
  <si>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</si>
  <si>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</si>
  <si>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</si>
  <si>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</si>
  <si>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</si>
  <si>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</si>
  <si>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</si>
  <si>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</si>
  <si>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</si>
  <si>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</si>
  <si>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</si>
  <si>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</si>
  <si>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</si>
  <si>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</si>
  <si>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</si>
  <si>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</si>
  <si>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</si>
  <si>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</si>
  <si>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</si>
  <si>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</si>
  <si>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</si>
  <si>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</si>
  <si>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</si>
  <si>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</si>
  <si>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</si>
  <si>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</si>
  <si>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</si>
  <si>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</si>
  <si>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</si>
  <si>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</si>
  <si>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</si>
  <si>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</si>
  <si>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</si>
  <si>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</si>
  <si>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</si>
  <si>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</si>
  <si>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</si>
  <si>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</si>
  <si>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</si>
  <si>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</si>
  <si>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</si>
  <si>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</si>
  <si>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</si>
  <si>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</si>
  <si>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</si>
  <si>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</si>
  <si>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</si>
  <si>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</si>
  <si>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</si>
  <si>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</si>
  <si>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</si>
  <si>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</si>
  <si>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</si>
  <si>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</si>
  <si>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</si>
  <si>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</si>
  <si>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</si>
  <si>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</si>
  <si>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</si>
  <si>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</si>
  <si>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</si>
  <si>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موجودیت فایل مخصوص وسایل محافظتی (دستکش، عینک، ماسک و پاپوش مخصوص).</t>
  </si>
  <si>
    <t>موجودیت هواکش تهویه برای خروج دود و بخارات حاصل از انجام تجارب.</t>
  </si>
  <si>
    <t>موجودیت قفسه‌ها برای نگهداری ظروف مخصوص نگهداری نمک‌ها، محلول‌ها، معرف ها و دیگر مواد.</t>
  </si>
  <si>
    <t>مشاهده اتاق درسی مناسب برای محصلان (CBL) (میز معیاری برای بحث، مشوره و گفتگو محصلان، چوکی، کمیپوتر، LCD، مدل های مورد نیاز آموزشی، اتاق کوچک برای گروپ‌های محصلان ...)</t>
  </si>
  <si>
    <t>موجودیت لابراتوار کیمیا.</t>
  </si>
  <si>
    <t>شواهد انجام کارهای عملی محصلان در گروپ‌های حد اعظم 20 نفری (کتاب ثبت مراجعه محصلان، تحقیقات محصلان ...)</t>
  </si>
  <si>
    <t xml:space="preserve">موجودیت لابراتوار بیو فزیک. </t>
  </si>
  <si>
    <t>موجودیت قفسه‌ها برای نگهداری ظروف مخصوص لابراتوار فزیک طبی،  میخانکیت کار با (رافعه، چرخ، جبل، پیزوسرجری، سکیلر، فزیک نور(لایزر) الکتروکوتیتیر ...).</t>
  </si>
  <si>
    <t>شواهد انجام کارهای عملی محصلان در گروپ‌های حد اعظم 20 نفری (کتاب ثبت مراجعه محصلان، تحقیقات محصلان ...).</t>
  </si>
  <si>
    <t>موجودیت لابراتوار بیولوژی.</t>
  </si>
  <si>
    <t>موجودیت نصب سمپل حجرات، انساج، اعضا و سیستم ها در سایز بزرگ دردیوار لابراتوار.</t>
  </si>
  <si>
    <t xml:space="preserve">موجودیت قفسه‌ها برای نگهداری ظروف مخصوص نگهداری سمپل‌ها و سایر مواد آزمایشات بیولوژیکی.  </t>
  </si>
  <si>
    <t>موجودیت Snellen چارت (تعیین قدرت دید).</t>
  </si>
  <si>
    <t>موجودیت حد اکثر 10 عدد ستاتسکوپ با تیوب رابری (معاینه فشارخون، آوازهای قلبی و تنفسی)</t>
  </si>
  <si>
    <t>موجودیت 5 عدد آله تعین فشار خون سایز کاهلان، بارومتر، پنجه های صوتی (تعیین قدرت شنوایی، فزیولوژی نرمال گراف قلب، ماشین التراسوند، ویدیوهای آموزشی ایکوکاردیو گرافی و آوازهای قلبی) (کار عملی تعیین فشار خون در لابراتوار فزیولوژی).</t>
  </si>
  <si>
    <t>موجودیت حد اقل یک سیت اسکلت برای هر میز که در لابراتوار وجود دارد.</t>
  </si>
  <si>
    <t>موجودیت اتاق لابراتوار اناتومی مجهز با میزها، چوکی‌ها، المار های مورد نیاز جهت نگهداری مودل ها، پراجکتور یا معادل آن، تنویر و تسخین مناسب، دست شوی، تخته سفید با مارکرهای رنگ‌های مختلف باشد.</t>
  </si>
  <si>
    <t>موجودیت حد اقل یک مودل سیستم های جداگانه (صدری، کلیوی، هضمی، عصبی، عضلی، بولی تناسلی، مفصلی ...) در لابراتوار.</t>
  </si>
  <si>
    <t>موجودیت اتاق تبدیل لباس.</t>
  </si>
  <si>
    <t>موجودیت قفسه‌ها برای نگهداری ظروف مخصوص نگهداری کشت، کلچر و موجودیت کلین‌بنچ و اینکبتور.</t>
  </si>
  <si>
    <t>موجودیت حداقل سه پایه مایکروسکوپ و سایر وسایل سایتولوژیکی.</t>
  </si>
  <si>
    <t>موجودیت سلاید‌های از قبل آماده شده.</t>
  </si>
  <si>
    <t>موجودیت حداقل یک پایه ماشین اتوتیکنیکان و یک پایه ماشین مایکروتوم.</t>
  </si>
  <si>
    <t>اسناد و شواهد تقرر یک تن لابرانت  و مکان مجهز با میز، چوکی، کمیپوتر و الماری در داخل لابراتوار برای لابرانت.</t>
  </si>
  <si>
    <r>
      <t xml:space="preserve">شفاخانه کادری (شفاخانه تدریسی)
</t>
    </r>
    <r>
      <rPr>
        <sz val="8"/>
        <rFont val="Bahij Zar"/>
        <family val="1"/>
      </rPr>
      <t>برنامه از دست‌رسی مناسب استادان و محصلان به شفاخانه کادری اطمینان می‌دهد.</t>
    </r>
  </si>
  <si>
    <t>اسناد و شواهد جواز فعالیت شفاخانه، در صورت عدم موجودیت جواز نمره معیار محاسبه نمی‌گردد.</t>
  </si>
  <si>
    <t>موجودیت وسایل آموزشی تشخصیه برای هر وارد و OPD.</t>
  </si>
  <si>
    <t>تعداد پرسونل شفاخانه مطابق به جواز اخذ شده.</t>
  </si>
  <si>
    <t>حضور استادان کادری در وقت کارهای عملی با محصلان.</t>
  </si>
  <si>
    <t>موجودیت اتاق برای ستاژران.</t>
  </si>
  <si>
    <t>موجودیت سیستم  HMIS یا معادل آن در سطح شفاخانه.</t>
  </si>
  <si>
    <t>اسناد و شواهد میدیکل ریکارد برای حفظ دوسیه های مریضان.</t>
  </si>
  <si>
    <t>موجودیت مدیریت نرسنگ.</t>
  </si>
  <si>
    <t>موجودیت عملیات خانه‌های معیاری.</t>
  </si>
  <si>
    <t>موجودیت اتاق احیای مجدد و ریکوری.</t>
  </si>
  <si>
    <t>موجودیت اتاق تعقیم.</t>
  </si>
  <si>
    <t>موجودیت بخش عاجل معیاری (بخش عاجل داخله و جراحی).</t>
  </si>
  <si>
    <r>
      <t>موجودیت لابراتوار تشخصیه معیاری.</t>
    </r>
    <r>
      <rPr>
        <b/>
        <sz val="8"/>
        <rFont val="Bahij Zar"/>
        <family val="1"/>
      </rPr>
      <t xml:space="preserve">
ستوماتولوژی</t>
    </r>
    <r>
      <rPr>
        <sz val="8"/>
        <rFont val="Bahij Zar"/>
        <family val="1"/>
      </rPr>
      <t xml:space="preserve">
موجودیت لابراتوار و پروتیزین.</t>
    </r>
  </si>
  <si>
    <t>موجودیت دواخانه معیاری.</t>
  </si>
  <si>
    <t>موجودیت کتاب رهنمود استاژران.</t>
  </si>
  <si>
    <t>شواهد معرفی محصلان به ستاژهای صنفی.</t>
  </si>
  <si>
    <t>شواهد معرفی استاژران به دوره ستاژ نهایی.</t>
  </si>
  <si>
    <t>شواهد و مشاهده شقه/ارزیابی امتحان محصلان دوره ستاژ.</t>
  </si>
  <si>
    <t>موجودیت کمیتۀ مرگ و میر (تشکیل، لایحه وظایف، کتاب ثبت جلسات).</t>
  </si>
  <si>
    <t>موجودیت مدیریت امور استاژران و محصلان (پیگیری کارهای عملی استاژران و محصلان در شفاخانه).</t>
  </si>
  <si>
    <t>موجودیت صندوق شکایات.</t>
  </si>
  <si>
    <t>موجودیت کمره‌های امنیتی.</t>
  </si>
  <si>
    <t>موجودیت مدیریت منابع بشری.</t>
  </si>
  <si>
    <t>ذخیره گاه زباله‌های با خطر بلند.</t>
  </si>
  <si>
    <t>موجودیت مسجد شریف.</t>
  </si>
  <si>
    <t>موجودیت انتظارگاه.</t>
  </si>
  <si>
    <t>موجودیت بخش نشرات و اگاهی عامه.</t>
  </si>
  <si>
    <t>ارایه خدمات به محصلان (شامل نصاب).</t>
  </si>
  <si>
    <t>بخش اداری شفاخانه.</t>
  </si>
  <si>
    <t>موجودیت شفاخانه تدریسی.</t>
  </si>
  <si>
    <t>5.1.8</t>
  </si>
  <si>
    <t>شماره جواز پوهنځی‌ها</t>
  </si>
  <si>
    <t>جلسه با روئسای پوهنځی‌ها</t>
  </si>
  <si>
    <t xml:space="preserve">کمیتۀ ارتقای کیفیت </t>
  </si>
  <si>
    <t>مدیر تدریسی پوهنځی‌ها</t>
  </si>
  <si>
    <t>ملاقات با کارکنان کتابخانه، مرکز تحقیق، تکنالوژی معلوماتی و ملکیت‌ها</t>
  </si>
  <si>
    <t>کمپیوتر لب</t>
  </si>
  <si>
    <t xml:space="preserve">مدیریت امکانات و برنامه‌ها </t>
  </si>
  <si>
    <t>دفتر ارتقای کیفیت</t>
  </si>
  <si>
    <t>کمیتۀ‌ها</t>
  </si>
  <si>
    <t>دستشوی‌ها</t>
  </si>
  <si>
    <t>سالون کنفرانس‌ها</t>
  </si>
  <si>
    <t xml:space="preserve">بخش امنیتی </t>
  </si>
  <si>
    <t xml:space="preserve">گزارش تطبیقی </t>
  </si>
  <si>
    <t>ساختار و فعالیت‌های کمیتۀها و شورای علمی</t>
  </si>
  <si>
    <t>فعالیت‌های کارمندان اداری و کادری</t>
  </si>
  <si>
    <t>پالیسی اصول اخلاقی، انصاف و عدالت</t>
  </si>
  <si>
    <t>پلان‌های مالی و گزارش‌های مصرفی آن</t>
  </si>
  <si>
    <t>نصاب و گزراش‌های نصاب تدریس شده</t>
  </si>
  <si>
    <t>تحقیقات</t>
  </si>
  <si>
    <t>طرزالعمل‌ها</t>
  </si>
  <si>
    <t xml:space="preserve">مرکز مشوره‌دهی و کاریابی </t>
  </si>
  <si>
    <t>بخش امتحانات</t>
  </si>
  <si>
    <t>لوایح کاری کارمندان کادری و اداری</t>
  </si>
  <si>
    <t xml:space="preserve">پلان کاری کارمندان و گزارش‌های آن </t>
  </si>
  <si>
    <t xml:space="preserve">شکایات </t>
  </si>
  <si>
    <t xml:space="preserve">پلان استراتیژیک </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</si>
  <si>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</si>
  <si>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</si>
  <si>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مأموریت و دیدگاه تائید شده </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</si>
  <si>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</si>
  <si>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</si>
  <si>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</si>
  <si>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</si>
  <si>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</si>
  <si>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</si>
  <si>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</si>
  <si>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</si>
  <si>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</si>
  <si>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</si>
  <si>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</si>
  <si>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</si>
  <si>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</si>
  <si>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</si>
  <si>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</si>
  <si>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 xml:space="preserve">سیستم ثبت سوابق محصلان (سیستم دیتابیس) </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</si>
  <si>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</si>
  <si>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</si>
  <si>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</si>
  <si>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</si>
  <si>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</si>
  <si>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</si>
  <si>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</si>
  <si>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</si>
  <si>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r>
      <t xml:space="preserve">معیار اصلی شمارۀ (1): دیدگاه، مأموریت و پلان گذاری استراتیژیک: </t>
    </r>
    <r>
      <rPr>
        <sz val="8"/>
        <rFont val="Bahij Zar"/>
        <family val="1"/>
      </rPr>
      <t>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</si>
  <si>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</si>
  <si>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</si>
  <si>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</si>
  <si>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</si>
  <si>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</si>
  <si>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</si>
  <si>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</si>
  <si>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</si>
  <si>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</si>
  <si>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</si>
  <si>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</si>
  <si>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</si>
  <si>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</si>
  <si>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</si>
  <si>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</si>
  <si>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</si>
  <si>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</si>
  <si>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</si>
  <si>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</si>
  <si>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</si>
  <si>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</si>
  <si>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</si>
  <si>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</si>
  <si>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</si>
  <si>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</si>
  <si>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</si>
  <si>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</si>
  <si>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</si>
  <si>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</si>
  <si>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</si>
  <si>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</si>
  <si>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</si>
  <si>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</si>
  <si>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</si>
  <si>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</si>
  <si>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</si>
  <si>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</si>
  <si>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</si>
  <si>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</si>
  <si>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</si>
  <si>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</si>
  <si>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</si>
  <si>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</si>
  <si>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</si>
  <si>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</si>
  <si>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</si>
  <si>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</si>
  <si>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</si>
  <si>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</si>
  <si>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</si>
  <si>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</si>
  <si>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</si>
  <si>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</si>
  <si>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</si>
  <si>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</si>
  <si>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</si>
  <si>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</si>
  <si>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</si>
  <si>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</si>
  <si>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</si>
  <si>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</si>
  <si>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</si>
  <si>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</si>
  <si>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</si>
  <si>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</si>
  <si>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</si>
  <si>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</si>
  <si>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</si>
  <si>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</si>
  <si>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</si>
  <si>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</si>
  <si>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</si>
  <si>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</si>
  <si>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</si>
  <si>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</si>
  <si>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</si>
  <si>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</si>
  <si>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</si>
  <si>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</si>
  <si>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</si>
  <si>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</si>
  <si>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</si>
  <si>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</si>
  <si>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</si>
  <si>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</si>
  <si>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</si>
  <si>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</si>
  <si>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</si>
  <si>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</si>
  <si>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</si>
  <si>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</si>
  <si>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</si>
  <si>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</si>
  <si>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</si>
  <si>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</si>
  <si>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</si>
  <si>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اسم پوهنتون مطابق به آخرین جواز </t>
  </si>
  <si>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</si>
  <si>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</si>
  <si>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</si>
  <si>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</si>
  <si>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</si>
  <si>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</si>
  <si>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</si>
  <si>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</si>
  <si>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</si>
  <si>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r>
      <t xml:space="preserve">حمایت
</t>
    </r>
    <r>
      <rPr>
        <sz val="8"/>
        <rFont val="Bahij Zar"/>
        <family val="1"/>
      </rPr>
      <t>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t>
    </r>
    <r>
      <rPr>
        <b/>
        <sz val="8"/>
        <rFont val="Bahij Zar"/>
        <family val="1"/>
      </rPr>
      <t xml:space="preserve">
</t>
    </r>
  </si>
  <si>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</si>
  <si>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</si>
  <si>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</si>
  <si>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</si>
  <si>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</si>
  <si>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</si>
  <si>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</si>
  <si>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</si>
  <si>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</si>
  <si>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</si>
  <si>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</si>
  <si>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</si>
  <si>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</si>
  <si>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</si>
  <si>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</si>
  <si>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</si>
  <si>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</si>
  <si>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</si>
  <si>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</si>
  <si>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</si>
  <si>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</si>
  <si>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t>اسناد و شواهد تقرر حد اقل دو تن لابرانت مسلکی برای تمام لابرتوارها و مکان مجهز با میز، چوکی، کمیپوتر و الماری برای لابرانت‌ها (در صورت ضرورت هر پوهنتون می‌تواند برای لابراتوارهای موجود خویش لابرانت یا تکنیشن مقرر نماید).</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</si>
  <si>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</si>
  <si>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</si>
  <si>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</si>
  <si>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</si>
  <si>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</si>
  <si>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</si>
  <si>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</si>
  <si>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</si>
  <si>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</si>
  <si>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</si>
  <si>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</si>
  <si>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</si>
  <si>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</si>
  <si>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</si>
  <si>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</si>
  <si>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</si>
  <si>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</si>
  <si>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</si>
  <si>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</si>
  <si>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</si>
  <si>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</si>
  <si>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</si>
  <si>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</si>
  <si>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معلومات در مورد سوابق بازنگری قبلی پوهنتون</t>
  </si>
  <si>
    <t>موقعیت پوهنتون</t>
  </si>
  <si>
    <t>نوعیت پوهنتون</t>
  </si>
  <si>
    <t>شماره جواز پوهنتون</t>
  </si>
  <si>
    <t>مرور وضعیت کلی پوهنتون</t>
  </si>
  <si>
    <t>جلسه با نمایندگان کمیته‌های پوهنتون</t>
  </si>
  <si>
    <t>احاطه پوهنتون</t>
  </si>
  <si>
    <t xml:space="preserve">تعمیر دایمی (بنام پوهنتون) </t>
  </si>
  <si>
    <t>گزارش ارزیابی خودی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</si>
  <si>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</si>
  <si>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</si>
  <si>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</si>
  <si>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</si>
  <si>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</si>
  <si>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</si>
  <si>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</si>
  <si>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</si>
  <si>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</si>
  <si>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</si>
  <si>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</si>
  <si>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</si>
  <si>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اسم شخص مسؤل از طرف پوهنتون</t>
  </si>
  <si>
    <t>بازنگری از تسهیلات پوهنتون:</t>
  </si>
  <si>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</si>
  <si>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</si>
  <si>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</si>
  <si>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</si>
  <si>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</si>
  <si>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</si>
  <si>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</si>
  <si>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</si>
  <si>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</si>
  <si>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</si>
  <si>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</si>
  <si>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</si>
  <si>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</si>
  <si>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</si>
  <si>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</si>
  <si>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</si>
  <si>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</si>
  <si>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</si>
  <si>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</si>
  <si>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</si>
  <si>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</si>
  <si>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</si>
  <si>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</si>
  <si>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</si>
  <si>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</si>
  <si>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</si>
  <si>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</si>
  <si>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</si>
  <si>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</si>
  <si>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</si>
  <si>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</si>
  <si>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</si>
  <si>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</si>
  <si>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</si>
  <si>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</si>
  <si>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</si>
  <si>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</si>
  <si>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</si>
  <si>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</si>
  <si>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</si>
  <si>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</si>
  <si>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</si>
  <si>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</si>
  <si>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</si>
  <si>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</si>
  <si>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</si>
  <si>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</si>
  <si>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</si>
  <si>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</si>
  <si>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</si>
  <si>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</si>
  <si>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</si>
  <si>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</si>
  <si>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</si>
  <si>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</si>
  <si>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</si>
  <si>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</si>
  <si>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</si>
  <si>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</si>
  <si>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</si>
  <si>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</si>
  <si>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</si>
  <si>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</si>
  <si>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</si>
  <si>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</si>
  <si>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</si>
  <si>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</si>
  <si>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</si>
  <si>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</si>
  <si>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</si>
  <si>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</si>
  <si>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</si>
  <si>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</si>
  <si>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</si>
  <si>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</si>
  <si>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</si>
  <si>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</si>
  <si>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</si>
  <si>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</si>
  <si>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</si>
  <si>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</si>
  <si>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</si>
  <si>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 xml:space="preserve"> رشته ها </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</si>
  <si>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</si>
  <si>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</si>
  <si>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</si>
  <si>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</si>
  <si>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</si>
  <si>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</si>
  <si>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</si>
  <si>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</si>
  <si>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</si>
  <si>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</si>
  <si>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</si>
  <si>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</si>
  <si>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</si>
  <si>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</si>
  <si>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</si>
  <si>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</si>
  <si>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</si>
  <si>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</si>
  <si>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</si>
  <si>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</si>
  <si>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</si>
  <si>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</si>
  <si>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</si>
  <si>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</si>
  <si>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</si>
  <si>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</si>
  <si>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</si>
  <si>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</si>
  <si>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</si>
  <si>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</si>
  <si>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</si>
  <si>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</si>
  <si>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</si>
  <si>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</si>
  <si>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</si>
  <si>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</si>
  <si>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</si>
  <si>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</si>
  <si>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</si>
  <si>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</si>
  <si>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</si>
  <si>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</si>
  <si>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</si>
  <si>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موجودیت روش تدوین شده مدیریت زباله های طبی (تفکیک، چگونگی دفع، ذخیره زباله ها و شواهد تطبیق آن).</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</si>
  <si>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</si>
  <si>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</si>
  <si>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</si>
  <si>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</si>
  <si>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</si>
  <si>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</si>
  <si>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</si>
  <si>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</si>
  <si>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موجودیت دوکان.</t>
  </si>
  <si>
    <t>موجودیت نرم افزارهای نمایش سه بعدی ساختمان های اناتومیکی و رهنمای استفاده از آن.</t>
  </si>
  <si>
    <t xml:space="preserve"> موجودیت مرکز صحی با پرسونل مسلکی برای اعضای کادری، محصلان و کارمندان.</t>
  </si>
  <si>
    <t xml:space="preserve">صفحه انترنتی </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</si>
  <si>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</si>
  <si>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</si>
  <si>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</si>
  <si>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</si>
  <si>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</si>
  <si>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</si>
  <si>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</si>
  <si>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</si>
  <si>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مفردات درسی</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</si>
  <si>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</si>
  <si>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</si>
  <si>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</si>
  <si>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اسناد و شواهد تعمیر شفاخانه مطابق به نصاب، بخش‌های موجود و جواز.</t>
  </si>
  <si>
    <t>شواهد و مشاهده مریضان طبق نصاب محصلان دوره ستاژ (تعداد محصلان، کتاب ثبت و راجستر مریضان، مصاحبه با محصلان...).</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</si>
  <si>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</si>
  <si>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</si>
  <si>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</si>
  <si>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</si>
  <si>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</si>
  <si>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</si>
  <si>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</si>
  <si>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</si>
  <si>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</si>
  <si>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</si>
  <si>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</si>
  <si>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</si>
  <si>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</si>
  <si>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</si>
  <si>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</si>
  <si>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</si>
  <si>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</si>
  <si>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</si>
  <si>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</si>
  <si>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</si>
  <si>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</si>
  <si>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</si>
  <si>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معیار اصلی شمارۀ (5): برنامه‌های علمی: </t>
    </r>
    <r>
      <rPr>
        <sz val="8"/>
        <rFont val="Bahij Zar"/>
        <family val="1"/>
      </rPr>
      <t xml:space="preserve">برنامه‌های علمی با مأموریت پوهنتون مطابقت دارد و غرض کسب اطمینان از بهبود دوامدار به طور منظم مرور می‌شوند.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</si>
  <si>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</si>
  <si>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</si>
  <si>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</si>
  <si>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</si>
  <si>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</si>
  <si>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</si>
  <si>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</si>
  <si>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</si>
  <si>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</si>
  <si>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</si>
  <si>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</si>
  <si>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</si>
  <si>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</si>
  <si>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</si>
  <si>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</si>
  <si>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</si>
  <si>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</si>
  <si>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</si>
  <si>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</si>
  <si>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</si>
  <si>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</si>
  <si>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</si>
  <si>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</si>
  <si>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</si>
  <si>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</si>
  <si>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</si>
  <si>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</si>
  <si>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</si>
  <si>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ریاست تضمین کیفیت و اعتباردهی</t>
  </si>
  <si>
    <t>مرحلۀ سوم اعتباردهی</t>
  </si>
  <si>
    <t>1400/11/11</t>
  </si>
  <si>
    <t>الی</t>
  </si>
  <si>
    <t>1400/11/12</t>
  </si>
  <si>
    <t>وزارت تحصیلات عالی</t>
  </si>
  <si>
    <t>واقع: ولایت x</t>
  </si>
  <si>
    <t xml:space="preserve">تاریخ  بازنگری: </t>
  </si>
  <si>
    <t xml:space="preserve">معینیت علمی </t>
  </si>
  <si>
    <t>رئیس پوهنتون</t>
  </si>
  <si>
    <t>معینیت علمی</t>
  </si>
  <si>
    <t>اسم پوهنتون درج گردد</t>
  </si>
  <si>
    <t>گزارش بازنگری</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</si>
  <si>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</si>
  <si>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</si>
  <si>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</si>
  <si>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</si>
  <si>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t>
  </si>
  <si>
    <t xml:space="preserve">تائید شده جلسه مورخ ... شماره () بورد تضمین کیفیت و اعتباردهی </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</si>
  <si>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</si>
  <si>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</si>
  <si>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</si>
  <si>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</si>
  <si>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</si>
  <si>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</si>
  <si>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</si>
  <si>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</si>
  <si>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t>معاون تحقیقات</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</si>
  <si>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</si>
  <si>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</si>
  <si>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</si>
  <si>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اسم بازنگرها</t>
  </si>
  <si>
    <t>کمیته دعوت و ارشاد و رسیدگی به شکایات</t>
  </si>
  <si>
    <t>لیست اسناد‌های بازنگری شده در پوهنتون</t>
  </si>
  <si>
    <t xml:space="preserve">لیست کتب موجود در کتابخانه </t>
  </si>
  <si>
    <t>تعریفات</t>
  </si>
  <si>
    <t>مجموع فیصدی حاصله توسط پوهنتون</t>
  </si>
  <si>
    <t xml:space="preserve">پوهنتون دارای ساختار تشکیلاتی مناسب و تائید شده است. </t>
  </si>
  <si>
    <t>ضمیمه شماره (1) معیارهای فرعی پوهنځی طب</t>
  </si>
  <si>
    <t>نمرۀ مجموعی معیارهای فرعی پوهنځی طب:</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</si>
  <si>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</si>
  <si>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</si>
  <si>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</si>
  <si>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</si>
  <si>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</si>
  <si>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</si>
  <si>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</si>
  <si>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</si>
  <si>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</si>
  <si>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</si>
  <si>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</si>
  <si>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</si>
  <si>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</si>
  <si>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</si>
  <si>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</si>
  <si>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</si>
  <si>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r>
      <t xml:space="preserve">لابراتوارهای پارا کلینیک 
</t>
    </r>
    <r>
      <rPr>
        <sz val="8"/>
        <rFont val="Bahij Zar"/>
        <family val="1"/>
      </rPr>
      <t>پوهنتون لابراتوارها را غرض کارهای عملی محصلان خویش برای دوره پاراکلینیک تهیه و ارایه می‌نماید.</t>
    </r>
  </si>
  <si>
    <t>موجودیت سیت کمک‌های اولیه، دبه حریق، سطل زباله و دست شوی.</t>
  </si>
  <si>
    <t>موجودیت نصب یک جدول دورانی عناصر در سایز بزرگ در جای مناسب بر روی دیوار لابراتوار.</t>
  </si>
  <si>
    <t>موجودیت مواد لابراتواری مورد نیاز طبق نصاب تدریس شده.</t>
  </si>
  <si>
    <t>موجودیت دبه حریق، سطل زباله، سیستم هواکش و دست شوی.</t>
  </si>
  <si>
    <t>موجودیت نصب یک جدول پیمایش در سایز بزرگ در جای مناسب بر روی دیوار لابراتوار.</t>
  </si>
  <si>
    <t>موجودیت مواد لابرتواری مورد نیاز طبق نصاب تدریس شده.</t>
  </si>
  <si>
    <t>موجودیت دبه حریق، سطل زباله، دست شوی، سیستم هواکش و شرایط تعقیم.</t>
  </si>
  <si>
    <t>موجودیت لایحه وظایف و  پلان کاری کارمندان با گزارش‌های تطبیقی آن‌ها از تمام پرسونل.</t>
  </si>
  <si>
    <t xml:space="preserve">فورم ارزشیابی پوهنتون‌ها در پروسۀ بازنگری مراحل اعتباردهی </t>
  </si>
  <si>
    <t>تعداد پوهنوال</t>
  </si>
  <si>
    <t>تعداد پوهاند</t>
  </si>
  <si>
    <t>تعداد پوهندوی</t>
  </si>
  <si>
    <t>تعداد پوهنمل</t>
  </si>
  <si>
    <t>تعداد پوهنیار</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</si>
  <si>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</si>
  <si>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t>سطح اولویت (فوری، متوسط، غیر فوری)</t>
  </si>
  <si>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</si>
  <si>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</si>
  <si>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</si>
  <si>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</si>
  <si>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</si>
  <si>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</si>
  <si>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</si>
  <si>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</si>
  <si>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</si>
  <si>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</si>
  <si>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</si>
  <si>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</si>
  <si>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حداقل برای هر سرویس (5) بستر (در ستوماتولوژی سرویس‌های که ضرورت به بستر دارند) در شفاخانه مطابق به جواز اخذ شده.
موجودیت حداقل (1) یونت در هر سرویس شفاخانه/مرکز صحی ستوماتولوژی.</t>
  </si>
  <si>
    <t>موجودیت بخش واکسین با  واکسین‌های (EPI)  و واکسین‌های ضروری؛
موجودیت امکانات نگهداری واکسین‌ها (COLD CHAIN)؛
موجودیت انتی دوت های ضروری.</t>
  </si>
  <si>
    <t xml:space="preserve">موجودیت شواهد کارهای عملی ستاژر  (INTERNSHIP)  در شفاخانه تدریسی 
شواهد اشتراک در راپر صبحانه، موجودیت در ویزت صبح گاهی، نوکری در هفته یک شب نظر به سکل مربوطه، ارایه کیس پریزنتشن مریض، شواهد ارایه و ارزیابی کنفرانس‌ها  توسط هیأت ژوری، شواهد حمایه ستاژران (جای بود و باش یا PAVION)، </t>
  </si>
  <si>
    <t>موجودیت شواهد کارهای عملی محصلان (CLERKSHIP) در شفاخانه تدریسی
موجودیت شواهد معرفی، کورسی پالیسی به جزیات، لاک بوک، تعداد کیس‌های ارایه شده از دوسیه ثبت شده و شقه امتحان.</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</si>
  <si>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</si>
  <si>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</si>
  <si>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</si>
  <si>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</si>
  <si>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سیف کابین،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</si>
  <si>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سنگ کاشی باشد،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</si>
  <si>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حرارت مناسب هوای لابراتوار (25 درجه سانتی گرید و رطوبت نسبی %65) باشد.</t>
  </si>
  <si>
    <t>موجودیت یک پایه مایکروسکوپ وصل شده با پراجکتور یا LCD، ست سلایدهای از قبل تهیه شده ستندرد هستالوژی و نگهداری مودل جنین مضمون امبریولوژی.</t>
  </si>
  <si>
    <t>موجودیت یک پایه مایکروسکوپ وصل شده با پراجکتور، ست سلایدهای از قبل تهیه شده ستندرد پتالوژی و یک پایه یخچال برای نگهداری سمپل‌های پتالوژیک.</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</si>
  <si>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</si>
  <si>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</si>
  <si>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</si>
  <si>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</si>
  <si>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</si>
  <si>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</si>
  <si>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حد اقل بخش‌های ایجاد شده برای برنامه‌ طب معالجوی
موجودیت بخش‌های (1) داخله عمومی (اندوکراین، هضمی و تنفسی، قلبی) (2) اطفال عمومی (3) عقلی و عصبی (4) نسائی و ولادی (5) جراحی عمومی (6) بخش واکسین (7) توبرکلوز و انتانی (8) اورتوپیدی (9) چشم (10) جلدی و زهروی (11) گوش و گلو (12) یورولوژی.
حد اقل بخش‌های ایجاد شده برای برنامه‌ ستوماتولوژی
نوت: در صورت‌که بخش‌های شماره (8، 9 و 10) ذیل در شفاخانه وجود داشته باشد نیاز به ایجاد دوباره آن نیست.
موجودیت بخش‌های حد اقل (1) جراجی دهن وجه و فک (2) ستوماتولوژی اطفال (3) پروستودنتیک (ساخت دندان) (4) اورتودنسی (5) داخله ستوماتولوژی (6) پریودنتولوژی (7) اورل میدیسن (امراض دهن) (8)  داخله عمومی (9) اطفال عمومی (10) جراحی عمومی.</t>
  </si>
  <si>
    <t>طب معالجوی 
موجودیت تصویر برداری و رادیولوژی (التراسوند، اکسری، در صورت امکان ستی سکن و MRI)؛
موجودیت ایکوکاردیوگرافی، الکتروکاردیوگرافی، کاردیاک مانیتور، هولتر مانیتور و دسی شاک؛
موجودیت اسپایرومتری، برانکسکوپی؛
موجودیت اندسکوپی؛
موجودیت التراسوند و اکسیری سیار؛
موجودیت EEG؛
موجودیت وسایل تشخصیه گوش و گلو؛
موجودیت وسایل تشخصیه جلدی (درماسکوپ، ودلمپ)؛
موجودیت وسایل تشخصیه چشم (سلایتس لمپ، پندسکوپ).
ستوماتولوژی
در صورت‌که شفاخانه ستوماتولوژی مستقل باشد موجودیت اکسری لازمی است؛
موجودیت بخش رادیولوژی اختصاصی (اکسری های داخل دهنی و OPG در صورت امکان).</t>
  </si>
  <si>
    <t>موجودیت دوکان و یا کافتریا در سطح پوهنتون.</t>
  </si>
  <si>
    <t xml:space="preserve">جدول‌ها </t>
  </si>
  <si>
    <t>ادارې</t>
  </si>
  <si>
    <t>دکتورا</t>
  </si>
  <si>
    <t>تعداد محصلان دکتورا</t>
  </si>
  <si>
    <t>اسناد و شواهد اعزام یا حمایت اعضای کادر علمی به بورسیه‌ها جهت کسب درجه تحصیلی ماستری و دکتورا بر اساس روش موجوده.</t>
  </si>
  <si>
    <t>درجه تحصیل که اعطا می‌گردد</t>
  </si>
  <si>
    <t>تعداد دکتور</t>
  </si>
  <si>
    <t>تعداد ماستر</t>
  </si>
  <si>
    <t>تعداد لیسانس</t>
  </si>
  <si>
    <t>ملاقات‌ها با بخش‌های اداری پوهنتون</t>
  </si>
  <si>
    <t>معاون امور علمی پوهنتون</t>
  </si>
  <si>
    <t>کمیته نصاب</t>
  </si>
  <si>
    <t xml:space="preserve">معاون امور محصلان </t>
  </si>
  <si>
    <t>مدیر محصلان</t>
  </si>
  <si>
    <t>کتب و سالون مطالعه</t>
  </si>
  <si>
    <t>اتاق و فعال بودن کمپیوترها</t>
  </si>
  <si>
    <t>امکانات، مدیریت، کتاب ثبت، مکاتیب و اجراات</t>
  </si>
  <si>
    <t xml:space="preserve">سهولت‌ها </t>
  </si>
  <si>
    <t xml:space="preserve">کتابخانه و اتاق‌های مطالعه گروپی </t>
  </si>
  <si>
    <t xml:space="preserve">صنف‌های درسی </t>
  </si>
  <si>
    <t>اتاق‌های مربوط اساتید</t>
  </si>
  <si>
    <t>امکانات فضا و نظافت</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</si>
  <si>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</si>
  <si>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</si>
  <si>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</si>
  <si>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</si>
  <si>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</si>
  <si>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</si>
  <si>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</si>
  <si>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خلاصه روش‌های پسندیده</t>
  </si>
  <si>
    <t xml:space="preserve"> تعداد اعضای کادر علمی استخدام شده که برای برقراری ارتباط با محصلان، نظارت کارهای آموزشی آن‌ها، کنترول، اداره و مدیریت هر برنامه کافی باشد.</t>
  </si>
  <si>
    <t>معرفی کوتاه پوهنتون</t>
  </si>
  <si>
    <t xml:space="preserve">تعداد کارمندان اداری با تفکیک درجه تحصیل </t>
  </si>
  <si>
    <t>تمام استخدام کارمندان بر اساس حجم کاری و پالیسی ارتقای ظرفیت بر اساس شفافیت و مهارت اصولاً انجام گردیده است.</t>
  </si>
  <si>
    <t>اسم، تخلص، رتبه علمی، درجه تحصیل و نقش اشتراک کننده‌گان</t>
  </si>
  <si>
    <t>دیدار با هیأت ارشد اداری</t>
  </si>
  <si>
    <t>پوهنځی‌ها ... </t>
  </si>
  <si>
    <t xml:space="preserve">امکانات، کتاب جلسات و فعالیت های انجام یافته </t>
  </si>
  <si>
    <t>مدیریت کتابخانه، کمپیوترها ، رهنمودها، کتاب تثبت مراجع کننده‌گان و  نظافت</t>
  </si>
  <si>
    <t>امکانات، سهولت‌های تسخین و تهویه</t>
  </si>
  <si>
    <t>لیست اسنادهای بازنگری شده در پوهنتون</t>
  </si>
  <si>
    <t>جواز فعالیت به سطح پوهنتون، پوهنځی‌ها و جواز فعالیت هر برنامه</t>
  </si>
  <si>
    <t>قرارداد تعمیر کرایی</t>
  </si>
  <si>
    <t xml:space="preserve">تفاهم‌نامه‌های همکاری </t>
  </si>
  <si>
    <t xml:space="preserve">گزارش فعالیت‌های علمی و تحقیقی </t>
  </si>
  <si>
    <t xml:space="preserve">لکچرنوت‌های درسی </t>
  </si>
  <si>
    <t xml:space="preserve">کتابخانه، کمپیوتر لب، صنوف درسی، بخش امنیتی، دوکان و وسایط ترانسپورتی </t>
  </si>
  <si>
    <t xml:space="preserve">تعداد اعضای کادر علمی با تفکیک رتبه علمی </t>
  </si>
  <si>
    <t>تعداد مجموعی اعضای کادر علمی</t>
  </si>
  <si>
    <t>تعداد اعضای کادر علمی با تفکیک درجه تحصیل</t>
  </si>
  <si>
    <t>رشته‌های‌که در پوهنتون تدریس می‌شود</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</si>
  <si>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</si>
  <si>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</si>
  <si>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</si>
  <si>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</si>
  <si>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</si>
  <si>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</si>
  <si>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</si>
  <si>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نحوه نمره‌دهی چارچوب اعتباردهی به پوهنتون‌های‌که رشته‌های طبی دارند در پروسه بازنگری و ارزیابی خودی</t>
  </si>
  <si>
    <t>تاریخ تأسیس پوهنتون</t>
  </si>
  <si>
    <t>شواهد تشویق محصلان ممتاز</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</si>
  <si>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</si>
  <si>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</si>
  <si>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معیار اصلی شمارۀ (7) استادان و کارمندان:</t>
    </r>
    <r>
      <rPr>
        <sz val="8"/>
        <rFont val="Bahij Zar"/>
        <family val="1"/>
      </rPr>
      <t xml:space="preserve"> 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</si>
  <si>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معیار اصلی شمارۀ (10) کتابخانه و منابع معلوماتی:</t>
    </r>
    <r>
      <rPr>
        <sz val="8"/>
        <rFont val="Bahij Zar"/>
        <family val="1"/>
      </rPr>
      <t xml:space="preserve"> 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</si>
  <si>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</si>
  <si>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محتوای پلان استراتیژیک پوهنتون معیاری بوده و در مطابقت با رهنمود تدوین پلان استراتیژیک قرار دارد</t>
  </si>
  <si>
    <t>تعداد نامزد پوهنیار</t>
  </si>
  <si>
    <t>مسائل که نیاز مند توجه است (بطور مثال: مسائل امنیتی، قطع برق، نبود انترنت و غیره)</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</si>
  <si>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</si>
  <si>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</si>
  <si>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</si>
  <si>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</si>
  <si>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نمایندگان صنوف/پوهنځی</t>
  </si>
  <si>
    <t>فضا، امکانات شنیدنی و دیدنی</t>
  </si>
  <si>
    <t>آشپزخانه</t>
  </si>
  <si>
    <t>تجهیزات، مواد مورد ضرورت لابراتوارها، رهنمودهای اجرای آزمایشات، تهویه، مصؤنیت ساحه کار، امکانات و زمینه‌های کار تدریسی و عملی</t>
  </si>
  <si>
    <t xml:space="preserve"> امکانات، رهنمودها، کتاب تطبیقات، حاضری، نظافت و مصؤنیت</t>
  </si>
  <si>
    <t>مدیریت کتابخانه، موجودیت کتاب‌ها در رشته‌های مختلفه و تنظیم آن‌ها، کمپیوترها ، رهنمودها، کتاب تثبت مراجع کننده‌گان،  نظافت و مصؤنیت</t>
  </si>
  <si>
    <t>مصؤنیت و نوع خدمات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</si>
  <si>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</si>
  <si>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</si>
  <si>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</si>
  <si>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</si>
  <si>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</si>
  <si>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</si>
  <si>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t>دیپارتمنت</t>
  </si>
  <si>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اتاقهای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</si>
  <si>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</si>
  <si>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 xml:space="preserve">حد اقل 5 پایه مایکروسکوپ، 10 پایه ستاتسکوپ، 5 باکس کمک‌های اولیه، یک بسته بلد بیک (پاکت خون)، دو پایه ماشین تعقیم، دو چپرکت بستر، دو عدد مدل CPR، مدل تطبیق فولی، یک سیت اسکلیت، دو بالون اکسیجن، مدل اعضای داخلی بطن، مدل اعضای علوی و سفلی، مدل تطبیق زرقیات، مدل دندان مصنوعی، تار جراحی، کنول، سرنج، الکول پت، سلاید شیشه‌یی، کنول پلستر، لوکپلس، تورنیکت و پلسی اوکسی متر. </t>
  </si>
  <si>
    <t>موجودیت نصب شیماها  انواع مختلف مایکروارگانیزم‌ها در سایز بزرگ در دیوار لابراتوار و ویدیوی‌های آموزشی کشت، کلچر و سایر مایکرواورگانیزم‌ها.</t>
  </si>
  <si>
    <t>موجودیت چارت های مختلف سیستم های مختلف در سایز بزرگ در دیوار لابراتوار</t>
  </si>
  <si>
    <t>موجودیت دستگاه مایکرولب یا فوتومتر، سنترفویژ، واتربات، یخچال، ریجنت‌های بیوشمی، مکروسکوپ، مایکروپپت و رینجنت‌های شکر، چربی خون، کبد، گرده، پانقرانس، تست ادرار، تست تیوب.</t>
  </si>
  <si>
    <r>
      <t xml:space="preserve">تطبیق چارچوب در پوهنتون‌های که رشته‌های طبی دارند: </t>
    </r>
    <r>
      <rPr>
        <sz val="10"/>
        <rFont val="Bahij Zar"/>
        <family val="1"/>
      </rPr>
      <t>علاوه بر معیارهای یازده‌گانه، ضمیمه شماره (1) شامل این چارچوب نیز در پوهنتون‌های که رشته‌های طبی دارند تطبیق می‌گردد. این معیارها بشکل جداگانه وضع شده که فیصدی سطون فیصدی معیارها در بخش تحلیل نمرات نهایی شامل مجموع فیصدی معیارهای اصلی نمی‌گردد. اما پوهنتون باید فیصدی (مرحله اول %40، مرحله دوم %60 و مرحله سوم %80) تعیین شده ضمیمه را که در بخش نحوه نمره‌دهی چارچوب اعتباردهی به پوهنتون‌های‌که رشته‌های طبی دارند در پروسه بازنگری و ارزیابی خودی را جهت کسب مراحل اعتباردهی اخذ نماید.</t>
    </r>
  </si>
  <si>
    <t xml:space="preserve">محترم ..................... </t>
  </si>
  <si>
    <r>
      <t xml:space="preserve">ضمیمه شماره (1) معیارهای فرعی پوهنځی طب: </t>
    </r>
    <r>
      <rPr>
        <sz val="8"/>
        <rFont val="Bahij Zar"/>
        <family val="1"/>
      </rPr>
      <t>وضاحت این ضمیمه در بخش تعریفات ذکر شده است.</t>
    </r>
  </si>
  <si>
    <t>موجودیت فورمه‌ها و نتایج تحلیل ارزیابی استاد توسط آمر رشته و دو استاد مجرب دیگر.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</si>
  <si>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موجودیت فورمه‌ها و نتایج تحلیل ارزیابی هر استاد توسط کمیتۀ ارتقای کیفیت پوهنځی‌ها  برای هر مضمون که در سمستر توسط استاد تدریس می‌گردد (با استفاده از فورم ابراز نظر محصل در مورد استاد).</t>
  </si>
  <si>
    <t>اخذ فیصدی هر معیار بر اساس فیصدی تعیین شده مرحله اول</t>
  </si>
  <si>
    <t>اخذ نمره هر معیار بر اساس فیصدی تعیین شده مرحله اول</t>
  </si>
  <si>
    <t>اخذ فیصدی هر معیار بر اساس فیصدی تعیین شده مرحله دوم</t>
  </si>
  <si>
    <t>اخذ نمره هر معیار بر اساس فیصدی تعیین شده مرحله دوم</t>
  </si>
  <si>
    <t>اخذ فیصدی هر معیار بر اساس فیصدی تعیین شده مرحله سوم</t>
  </si>
  <si>
    <t>اخذ نمره هر معیار بر اساس فیصدی تعیین شده مرحله سوم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</si>
</sst>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18"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9"/>
      <name val="Bahij Zar"/>
      <family val="1"/>
    </font>
    <font>
      <b/>
      <sz val="14"/>
      <color theme="1"/>
      <name val="Bahij Zar"/>
      <family val="1"/>
    </font>
    <font>
      <b/>
      <sz val="11"/>
      <color theme="1"/>
      <name val="Bahij Zar"/>
      <family val="1"/>
    </font>
    <font>
      <sz val="11"/>
      <color theme="1"/>
      <name val="Bahij Zar"/>
      <family val="1"/>
    </font>
    <font>
      <b/>
      <sz val="12"/>
      <color theme="1"/>
      <name val="Bahij Zar"/>
      <family val="1"/>
    </font>
    <font>
      <b/>
      <sz val="22"/>
      <color theme="1"/>
      <name val="Bahij Zar"/>
      <family val="1"/>
    </font>
    <font>
      <b/>
      <sz val="16"/>
      <color theme="1"/>
      <name val="Bahij Zar"/>
      <family val="1"/>
    </font>
    <font>
      <sz val="14"/>
      <color theme="1"/>
      <name val="Bahij Zar"/>
      <family val="1"/>
    </font>
    <font>
      <sz val="8"/>
      <color theme="0"/>
      <name val="Bahij Zar"/>
      <family val="1"/>
    </font>
    <font>
      <sz val="10"/>
      <color theme="0"/>
      <name val="Bahij Zar"/>
      <family val="1"/>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510">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4"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2" fillId="0" borderId="0" xfId="0" applyFont="1" applyFill="1" applyProtection="1">
      <protection locked="0"/>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4" fillId="0" borderId="0"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Protection="1">
      <protection locked="0"/>
    </xf>
    <xf numFmtId="2" fontId="2" fillId="0" borderId="0" xfId="0" applyNumberFormat="1" applyFont="1" applyFill="1" applyBorder="1" applyAlignment="1" applyProtection="1">
      <alignment horizontal="right" vertical="center" wrapText="1"/>
      <protection locked="0"/>
    </xf>
    <xf numFmtId="0" fontId="4" fillId="0" borderId="0" xfId="0" applyFont="1" applyFill="1" applyBorder="1" applyProtection="1"/>
    <xf numFmtId="0" fontId="4" fillId="0" borderId="0" xfId="0" applyFont="1" applyFill="1" applyProtection="1">
      <protection locked="0"/>
    </xf>
    <xf numFmtId="2" fontId="4" fillId="0" borderId="52"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10" fontId="2" fillId="0" borderId="25"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5" xfId="1" applyNumberFormat="1" applyFont="1" applyFill="1" applyBorder="1" applyAlignment="1" applyProtection="1">
      <alignment horizontal="center" vertical="center" wrapText="1"/>
    </xf>
    <xf numFmtId="10" fontId="2" fillId="0" borderId="52"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2"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protection locked="0"/>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6"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6"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4" fillId="0" borderId="0" xfId="1"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7" fillId="0" borderId="0" xfId="0" applyFont="1" applyFill="1" applyBorder="1" applyAlignment="1" applyProtection="1">
      <alignment horizontal="center"/>
      <protection locked="0"/>
    </xf>
    <xf numFmtId="0" fontId="8" fillId="0" borderId="24" xfId="0" applyFont="1" applyFill="1" applyBorder="1" applyAlignment="1" applyProtection="1">
      <alignment horizontal="center" vertical="center" wrapText="1"/>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1" fillId="0" borderId="0" xfId="0" applyFont="1" applyProtection="1">
      <protection locked="0"/>
    </xf>
    <xf numFmtId="0" fontId="0" fillId="0" borderId="0" xfId="0" applyProtection="1">
      <protection locked="0"/>
    </xf>
    <xf numFmtId="0" fontId="11" fillId="0" borderId="0" xfId="0" applyFont="1" applyBorder="1" applyAlignment="1" applyProtection="1">
      <alignment horizontal="center"/>
      <protection locked="0"/>
    </xf>
    <xf numFmtId="0" fontId="10" fillId="0" borderId="0" xfId="0" applyFont="1" applyBorder="1" applyAlignment="1" applyProtection="1">
      <alignment horizontal="center" vertical="center"/>
      <protection locked="0"/>
    </xf>
    <xf numFmtId="0" fontId="11" fillId="0" borderId="0" xfId="0" applyFont="1" applyBorder="1" applyProtection="1">
      <protection locked="0"/>
    </xf>
    <xf numFmtId="0" fontId="11" fillId="0" borderId="0" xfId="0" applyFont="1" applyBorder="1" applyAlignment="1" applyProtection="1">
      <protection locked="0"/>
    </xf>
    <xf numFmtId="0" fontId="11" fillId="0" borderId="0" xfId="0" applyFont="1" applyBorder="1" applyAlignment="1" applyProtection="1"/>
    <xf numFmtId="0" fontId="9" fillId="0" borderId="0" xfId="0" applyFont="1" applyBorder="1" applyAlignment="1" applyProtection="1">
      <alignment horizontal="left"/>
    </xf>
    <xf numFmtId="0" fontId="9" fillId="0" borderId="0" xfId="0" applyFont="1" applyBorder="1" applyAlignment="1" applyProtection="1">
      <alignment horizontal="center"/>
    </xf>
    <xf numFmtId="0" fontId="11" fillId="0" borderId="0" xfId="0" applyFont="1" applyBorder="1" applyAlignment="1" applyProtection="1">
      <alignment horizontal="left"/>
      <protection locked="0"/>
    </xf>
    <xf numFmtId="0" fontId="11" fillId="0" borderId="0" xfId="0" applyFont="1" applyBorder="1" applyAlignment="1" applyProtection="1">
      <alignment horizontal="right"/>
      <protection locked="0"/>
    </xf>
    <xf numFmtId="0" fontId="11" fillId="0" borderId="0" xfId="0" applyFont="1" applyProtection="1"/>
    <xf numFmtId="0" fontId="11" fillId="0" borderId="0" xfId="0" applyFont="1" applyBorder="1" applyProtection="1"/>
    <xf numFmtId="0" fontId="9" fillId="0" borderId="0" xfId="0" applyFont="1" applyBorder="1" applyAlignment="1" applyProtection="1">
      <protection locked="0"/>
    </xf>
    <xf numFmtId="0" fontId="9" fillId="0" borderId="0" xfId="0" applyFont="1" applyBorder="1" applyAlignment="1" applyProtection="1">
      <alignment horizontal="right"/>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wrapText="1"/>
      <protection locked="0"/>
    </xf>
    <xf numFmtId="0" fontId="5" fillId="0" borderId="1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11" fillId="0" borderId="0" xfId="0" applyFont="1" applyBorder="1" applyAlignment="1" applyProtection="1">
      <alignment horizontal="center"/>
    </xf>
    <xf numFmtId="10" fontId="6" fillId="0" borderId="0"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0" borderId="0" xfId="0" applyFont="1" applyFill="1" applyBorder="1" applyAlignment="1" applyProtection="1">
      <alignment horizontal="left"/>
      <protection locked="0"/>
    </xf>
    <xf numFmtId="0" fontId="5" fillId="0" borderId="26"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5" fillId="0" borderId="26" xfId="0" applyFont="1" applyFill="1" applyBorder="1" applyAlignment="1" applyProtection="1">
      <alignment vertical="center" wrapText="1"/>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4"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4" xfId="0" applyFont="1" applyFill="1" applyBorder="1" applyAlignment="1" applyProtection="1">
      <alignment horizontal="right" vertical="center" wrapText="1"/>
    </xf>
    <xf numFmtId="0" fontId="6"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6"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readingOrder="2"/>
      <protection locked="0"/>
    </xf>
    <xf numFmtId="0" fontId="8" fillId="0" borderId="2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8" fillId="0" borderId="2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readingOrder="2"/>
    </xf>
    <xf numFmtId="0" fontId="5" fillId="0" borderId="24"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3" xfId="0" applyFont="1" applyFill="1" applyBorder="1" applyAlignment="1" applyProtection="1">
      <alignment horizontal="center" vertical="center" wrapText="1"/>
    </xf>
    <xf numFmtId="2" fontId="4" fillId="0" borderId="43"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3"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4"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3"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4"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4" fillId="0" borderId="0" xfId="0"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10" fontId="2" fillId="0" borderId="20" xfId="1" applyNumberFormat="1" applyFont="1" applyFill="1" applyBorder="1" applyAlignment="1" applyProtection="1">
      <alignment horizontal="center" vertical="center"/>
    </xf>
    <xf numFmtId="2" fontId="2" fillId="0" borderId="8"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6" fillId="0" borderId="10" xfId="0" applyFont="1" applyFill="1" applyBorder="1" applyAlignment="1" applyProtection="1">
      <alignment vertical="center"/>
    </xf>
    <xf numFmtId="0" fontId="11" fillId="0" borderId="0" xfId="0" applyFont="1" applyBorder="1" applyAlignment="1" applyProtection="1">
      <alignment horizontal="center"/>
    </xf>
    <xf numFmtId="0" fontId="16" fillId="0" borderId="0" xfId="0" applyFont="1" applyFill="1" applyBorder="1" applyAlignment="1" applyProtection="1">
      <alignment horizontal="right" vertical="center" wrapText="1"/>
    </xf>
    <xf numFmtId="9" fontId="17" fillId="0" borderId="0" xfId="1" applyFont="1" applyFill="1" applyBorder="1" applyAlignment="1" applyProtection="1">
      <alignment horizontal="right" vertical="center"/>
    </xf>
    <xf numFmtId="0" fontId="16" fillId="0" borderId="0" xfId="0" applyFont="1" applyFill="1" applyBorder="1" applyAlignment="1" applyProtection="1">
      <alignment vertical="center"/>
    </xf>
    <xf numFmtId="9" fontId="6" fillId="0" borderId="1" xfId="1" applyFont="1" applyFill="1" applyBorder="1" applyAlignment="1" applyProtection="1">
      <alignment horizontal="center"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0" fontId="5" fillId="0" borderId="1" xfId="0" applyFont="1" applyFill="1" applyBorder="1" applyAlignment="1" applyProtection="1">
      <alignment vertical="center"/>
    </xf>
    <xf numFmtId="0" fontId="6" fillId="0" borderId="1"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1" fontId="6" fillId="0" borderId="13" xfId="0" applyNumberFormat="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2" fontId="6" fillId="0" borderId="11" xfId="0" applyNumberFormat="1"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14" fillId="0" borderId="0" xfId="0" applyFont="1" applyBorder="1" applyAlignment="1" applyProtection="1">
      <alignment horizontal="center"/>
      <protection locked="0"/>
    </xf>
    <xf numFmtId="0" fontId="14" fillId="0" borderId="0" xfId="0" applyFont="1" applyBorder="1" applyAlignment="1" applyProtection="1">
      <alignment horizontal="center" vertical="center"/>
      <protection locked="0"/>
    </xf>
    <xf numFmtId="0" fontId="10" fillId="0" borderId="0" xfId="0" applyFont="1" applyBorder="1" applyAlignment="1" applyProtection="1">
      <alignment horizontal="left"/>
      <protection locked="0"/>
    </xf>
    <xf numFmtId="0" fontId="11" fillId="0" borderId="0" xfId="0" applyFont="1" applyAlignment="1" applyProtection="1">
      <alignment horizontal="center"/>
      <protection locked="0"/>
    </xf>
    <xf numFmtId="0" fontId="15" fillId="0" borderId="0" xfId="0" applyFont="1" applyBorder="1" applyAlignment="1" applyProtection="1">
      <alignment horizontal="center"/>
    </xf>
    <xf numFmtId="0" fontId="13" fillId="0" borderId="0" xfId="0" applyFont="1" applyBorder="1" applyAlignment="1" applyProtection="1">
      <alignment horizontal="center"/>
    </xf>
    <xf numFmtId="0" fontId="11" fillId="0" borderId="0" xfId="0" applyFont="1" applyAlignment="1" applyProtection="1">
      <alignment horizontal="right"/>
    </xf>
    <xf numFmtId="0" fontId="11" fillId="0" borderId="0" xfId="0" applyFont="1" applyAlignment="1" applyProtection="1">
      <alignment horizontal="center"/>
    </xf>
    <xf numFmtId="0" fontId="11" fillId="0" borderId="0" xfId="0" applyFont="1" applyAlignment="1" applyProtection="1">
      <alignment horizontal="left" wrapText="1"/>
    </xf>
    <xf numFmtId="0" fontId="12" fillId="0" borderId="0" xfId="0" applyFont="1" applyAlignment="1" applyProtection="1">
      <alignment horizontal="right"/>
    </xf>
    <xf numFmtId="0" fontId="6" fillId="0" borderId="1" xfId="0" applyNumberFormat="1"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wrapText="1" readingOrder="2"/>
      <protection locked="0"/>
    </xf>
    <xf numFmtId="0" fontId="6" fillId="0" borderId="11" xfId="0" applyFont="1" applyFill="1" applyBorder="1" applyAlignment="1" applyProtection="1">
      <alignment horizontal="right" vertical="center" wrapText="1" readingOrder="2"/>
      <protection locked="0"/>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0" fontId="5" fillId="0" borderId="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right" vertical="center" wrapText="1"/>
      <protection locked="0"/>
    </xf>
    <xf numFmtId="0" fontId="6" fillId="0" borderId="31" xfId="0" applyFont="1" applyFill="1" applyBorder="1" applyAlignment="1" applyProtection="1">
      <alignment horizontal="right" vertical="center" wrapText="1"/>
      <protection locked="0"/>
    </xf>
    <xf numFmtId="0" fontId="6" fillId="0" borderId="32"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right" vertical="center" readingOrder="2"/>
      <protection locked="0"/>
    </xf>
    <xf numFmtId="0" fontId="6" fillId="0" borderId="11" xfId="0" applyFont="1" applyFill="1" applyBorder="1" applyAlignment="1" applyProtection="1">
      <alignment horizontal="right" vertical="center" readingOrder="2"/>
      <protection locked="0"/>
    </xf>
    <xf numFmtId="0" fontId="6" fillId="0" borderId="17"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35" xfId="0" applyFont="1" applyFill="1" applyBorder="1" applyAlignment="1" applyProtection="1">
      <alignment horizontal="right" vertical="center" wrapText="1"/>
      <protection locked="0"/>
    </xf>
    <xf numFmtId="0" fontId="6" fillId="0" borderId="44" xfId="0" applyFont="1" applyFill="1" applyBorder="1" applyAlignment="1" applyProtection="1">
      <alignment horizontal="right" vertical="center" wrapText="1"/>
      <protection locked="0"/>
    </xf>
    <xf numFmtId="0" fontId="6" fillId="0" borderId="16" xfId="0" applyFont="1" applyFill="1" applyBorder="1" applyAlignment="1" applyProtection="1">
      <alignment horizontal="right" vertical="center" wrapText="1"/>
      <protection locked="0"/>
    </xf>
    <xf numFmtId="0" fontId="6" fillId="0" borderId="35"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6" fillId="0" borderId="13" xfId="0" applyFont="1" applyFill="1" applyBorder="1" applyAlignment="1" applyProtection="1">
      <alignment horizontal="right" vertical="center" wrapText="1" readingOrder="2"/>
      <protection locked="0"/>
    </xf>
    <xf numFmtId="0" fontId="6" fillId="0" borderId="14" xfId="0" applyFont="1" applyFill="1" applyBorder="1" applyAlignment="1" applyProtection="1">
      <alignment horizontal="right" vertical="center" wrapText="1" readingOrder="2"/>
      <protection locked="0"/>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6" fillId="0" borderId="1" xfId="0" applyFont="1" applyFill="1" applyBorder="1" applyAlignment="1" applyProtection="1">
      <alignment horizontal="right" vertical="center" wrapText="1"/>
      <protection locked="0"/>
    </xf>
    <xf numFmtId="0" fontId="6" fillId="0" borderId="11"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right" vertical="center" readingOrder="2"/>
      <protection locked="0"/>
    </xf>
    <xf numFmtId="0" fontId="6" fillId="0" borderId="14" xfId="0" applyFont="1" applyFill="1" applyBorder="1" applyAlignment="1" applyProtection="1">
      <alignment horizontal="right" vertical="center" readingOrder="2"/>
      <protection locked="0"/>
    </xf>
    <xf numFmtId="0" fontId="5" fillId="0" borderId="24"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5" fillId="0" borderId="41"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protection locked="0"/>
    </xf>
    <xf numFmtId="0" fontId="6" fillId="0" borderId="14" xfId="0" applyFont="1" applyFill="1" applyBorder="1" applyAlignment="1" applyProtection="1">
      <alignment horizontal="right" vertical="center" wrapText="1"/>
      <protection locked="0"/>
    </xf>
    <xf numFmtId="0" fontId="5" fillId="0" borderId="17"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wrapText="1"/>
    </xf>
    <xf numFmtId="0" fontId="6" fillId="0" borderId="24" xfId="0" applyFont="1" applyFill="1" applyBorder="1" applyAlignment="1" applyProtection="1">
      <alignment horizontal="right" vertical="center" wrapText="1"/>
      <protection locked="0"/>
    </xf>
    <xf numFmtId="0" fontId="6" fillId="0" borderId="27" xfId="0" applyFont="1" applyFill="1" applyBorder="1" applyAlignment="1" applyProtection="1">
      <alignment horizontal="right" vertical="center" wrapText="1"/>
      <protection locked="0"/>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46" xfId="0" applyFont="1" applyFill="1" applyBorder="1" applyAlignment="1" applyProtection="1">
      <alignment horizontal="right" vertical="center"/>
    </xf>
    <xf numFmtId="0" fontId="6" fillId="0" borderId="47" xfId="0" applyFont="1" applyFill="1" applyBorder="1" applyAlignment="1" applyProtection="1">
      <alignment horizontal="right" vertical="center"/>
    </xf>
    <xf numFmtId="0" fontId="6" fillId="0" borderId="40" xfId="0" applyFont="1" applyFill="1" applyBorder="1" applyAlignment="1" applyProtection="1">
      <alignment horizontal="right" vertical="center"/>
    </xf>
    <xf numFmtId="0" fontId="6" fillId="0" borderId="7"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39" xfId="0" applyFont="1" applyFill="1" applyBorder="1" applyAlignment="1" applyProtection="1">
      <alignment horizontal="right" vertical="center"/>
    </xf>
    <xf numFmtId="0" fontId="6" fillId="0" borderId="48" xfId="0" applyFont="1" applyFill="1" applyBorder="1" applyAlignment="1" applyProtection="1">
      <alignment horizontal="right" vertical="center"/>
    </xf>
    <xf numFmtId="0" fontId="6" fillId="0" borderId="49"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0" fontId="6" fillId="0" borderId="1" xfId="0" applyFont="1" applyFill="1" applyBorder="1" applyAlignment="1" applyProtection="1">
      <alignment horizontal="right" vertical="center"/>
    </xf>
    <xf numFmtId="0" fontId="6" fillId="0" borderId="31" xfId="0" applyFont="1" applyFill="1" applyBorder="1" applyAlignment="1" applyProtection="1">
      <alignment horizontal="center" vertical="center"/>
      <protection locked="0"/>
    </xf>
    <xf numFmtId="0" fontId="6" fillId="0" borderId="34" xfId="0" applyFont="1" applyFill="1" applyBorder="1" applyAlignment="1" applyProtection="1">
      <alignment horizontal="center" vertical="center"/>
      <protection locked="0"/>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5" fillId="0" borderId="1" xfId="0" applyFont="1" applyFill="1" applyBorder="1" applyAlignment="1" applyProtection="1">
      <alignment horizontal="right" vertical="center"/>
    </xf>
    <xf numFmtId="0" fontId="5" fillId="0" borderId="11" xfId="0" applyFont="1" applyFill="1" applyBorder="1" applyAlignment="1" applyProtection="1">
      <alignment horizontal="right"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6" fillId="0" borderId="2" xfId="0" applyFont="1" applyFill="1" applyBorder="1" applyAlignment="1" applyProtection="1">
      <alignment horizontal="right" vertical="center" wrapText="1" readingOrder="2"/>
    </xf>
    <xf numFmtId="0" fontId="6" fillId="0" borderId="31" xfId="0" applyFont="1" applyFill="1" applyBorder="1" applyAlignment="1" applyProtection="1">
      <alignment horizontal="right" vertical="center" wrapText="1" readingOrder="2"/>
    </xf>
    <xf numFmtId="0" fontId="6" fillId="0" borderId="34" xfId="0" applyFont="1" applyFill="1" applyBorder="1" applyAlignment="1" applyProtection="1">
      <alignment horizontal="right" vertical="center" wrapText="1" readingOrder="2"/>
    </xf>
    <xf numFmtId="0" fontId="6" fillId="0" borderId="12"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0" fontId="6" fillId="0" borderId="55" xfId="0" applyFont="1" applyFill="1" applyBorder="1" applyAlignment="1" applyProtection="1">
      <alignment horizontal="right" vertical="center"/>
    </xf>
    <xf numFmtId="0" fontId="6" fillId="0" borderId="24" xfId="0" applyFont="1" applyFill="1" applyBorder="1" applyAlignment="1" applyProtection="1">
      <alignment horizontal="right" vertical="center"/>
      <protection locked="0"/>
    </xf>
    <xf numFmtId="0" fontId="6" fillId="0" borderId="27"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wrapText="1" readingOrder="2"/>
    </xf>
    <xf numFmtId="0" fontId="6" fillId="0" borderId="44" xfId="0" applyFont="1" applyFill="1" applyBorder="1" applyAlignment="1" applyProtection="1">
      <alignment horizontal="right" vertical="center" wrapText="1" readingOrder="2"/>
    </xf>
    <xf numFmtId="0" fontId="6" fillId="0" borderId="36" xfId="0" applyFont="1" applyFill="1" applyBorder="1" applyAlignment="1" applyProtection="1">
      <alignment horizontal="right" vertical="center" wrapText="1" readingOrder="2"/>
    </xf>
    <xf numFmtId="0" fontId="6" fillId="0" borderId="26" xfId="0" applyFont="1" applyFill="1" applyBorder="1" applyAlignment="1" applyProtection="1">
      <alignment horizontal="right" vertical="center" wrapText="1"/>
    </xf>
    <xf numFmtId="0" fontId="6" fillId="0" borderId="24" xfId="0" applyFont="1" applyFill="1" applyBorder="1" applyAlignment="1" applyProtection="1">
      <alignment horizontal="right" vertical="center" wrapText="1"/>
    </xf>
    <xf numFmtId="0" fontId="6" fillId="0" borderId="24"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right" vertical="center" wrapText="1"/>
    </xf>
    <xf numFmtId="0" fontId="6" fillId="0" borderId="1" xfId="0" applyFont="1" applyFill="1" applyBorder="1" applyAlignment="1" applyProtection="1">
      <alignment horizontal="right" vertical="center" wrapText="1"/>
    </xf>
    <xf numFmtId="0" fontId="6" fillId="0" borderId="2" xfId="0" applyFont="1" applyFill="1" applyBorder="1" applyAlignment="1" applyProtection="1">
      <alignment vertical="center" wrapText="1" readingOrder="2"/>
    </xf>
    <xf numFmtId="0" fontId="6" fillId="0" borderId="31" xfId="0" applyFont="1" applyFill="1" applyBorder="1" applyAlignment="1" applyProtection="1">
      <alignment vertical="center" wrapText="1" readingOrder="2"/>
    </xf>
    <xf numFmtId="0" fontId="6" fillId="0" borderId="32" xfId="0" applyFont="1" applyFill="1" applyBorder="1" applyAlignment="1" applyProtection="1">
      <alignment vertical="center" wrapText="1" readingOrder="2"/>
    </xf>
    <xf numFmtId="0" fontId="5" fillId="0" borderId="0" xfId="0" applyFont="1" applyFill="1" applyAlignment="1" applyProtection="1">
      <alignment horizontal="right" vertical="center"/>
    </xf>
    <xf numFmtId="0" fontId="8" fillId="0" borderId="24" xfId="0" applyFont="1" applyFill="1" applyBorder="1" applyAlignment="1" applyProtection="1">
      <alignment horizontal="center" vertical="center" wrapText="1"/>
    </xf>
    <xf numFmtId="0" fontId="6" fillId="0" borderId="35" xfId="0" applyFont="1" applyFill="1" applyBorder="1" applyAlignment="1" applyProtection="1">
      <alignment vertical="center" wrapText="1" readingOrder="2"/>
    </xf>
    <xf numFmtId="0" fontId="6" fillId="0" borderId="44"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5" fillId="0" borderId="29" xfId="0" applyFont="1" applyFill="1" applyBorder="1" applyAlignment="1" applyProtection="1">
      <alignment horizontal="center" vertical="center" wrapText="1" readingOrder="2"/>
    </xf>
    <xf numFmtId="0" fontId="5" fillId="0" borderId="37" xfId="0" applyFont="1" applyFill="1" applyBorder="1" applyAlignment="1" applyProtection="1">
      <alignment horizontal="center" vertical="center" wrapText="1" readingOrder="2"/>
    </xf>
    <xf numFmtId="0" fontId="5" fillId="0" borderId="33" xfId="0" applyFont="1" applyFill="1" applyBorder="1" applyAlignment="1" applyProtection="1">
      <alignment horizontal="center" vertical="center" wrapText="1" readingOrder="2"/>
    </xf>
    <xf numFmtId="0" fontId="5" fillId="0" borderId="43" xfId="0" applyFont="1" applyFill="1" applyBorder="1" applyAlignment="1" applyProtection="1">
      <alignment horizontal="center" vertical="center" wrapText="1" readingOrder="2"/>
    </xf>
    <xf numFmtId="0" fontId="4" fillId="0" borderId="26" xfId="0" applyFont="1" applyFill="1" applyBorder="1" applyAlignment="1" applyProtection="1">
      <alignment horizontal="right" vertical="center" wrapText="1"/>
    </xf>
    <xf numFmtId="0" fontId="4" fillId="0" borderId="24" xfId="0" applyFont="1" applyFill="1" applyBorder="1" applyAlignment="1" applyProtection="1">
      <alignment horizontal="right" vertical="center" wrapText="1"/>
    </xf>
    <xf numFmtId="0" fontId="4" fillId="0" borderId="27" xfId="0" applyFont="1" applyFill="1" applyBorder="1" applyAlignment="1" applyProtection="1">
      <alignment horizontal="right" vertical="center" wrapText="1"/>
    </xf>
    <xf numFmtId="0" fontId="2" fillId="0" borderId="0" xfId="0" applyFont="1" applyFill="1" applyBorder="1" applyAlignment="1" applyProtection="1">
      <alignment horizontal="center"/>
    </xf>
    <xf numFmtId="0" fontId="2" fillId="0" borderId="2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4" fillId="0" borderId="24" xfId="0" applyFont="1" applyFill="1" applyBorder="1" applyAlignment="1" applyProtection="1">
      <alignment horizontal="right" vertical="top"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24"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4"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right" vertical="center"/>
    </xf>
    <xf numFmtId="0" fontId="5" fillId="0" borderId="30"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0" fontId="5" fillId="0" borderId="42" xfId="0" applyFont="1" applyFill="1" applyBorder="1" applyAlignment="1" applyProtection="1">
      <alignment horizontal="center" vertical="center"/>
    </xf>
    <xf numFmtId="0" fontId="6" fillId="0" borderId="13" xfId="0" applyFont="1" applyFill="1" applyBorder="1" applyAlignment="1" applyProtection="1">
      <alignment horizontal="center"/>
      <protection locked="0"/>
    </xf>
    <xf numFmtId="0" fontId="6" fillId="0" borderId="14" xfId="0" applyFont="1" applyFill="1" applyBorder="1" applyAlignment="1" applyProtection="1">
      <alignment horizontal="center"/>
      <protection locked="0"/>
    </xf>
    <xf numFmtId="0" fontId="5" fillId="0" borderId="24" xfId="0" applyFont="1" applyFill="1" applyBorder="1" applyAlignment="1" applyProtection="1">
      <alignment horizontal="center"/>
    </xf>
    <xf numFmtId="0" fontId="5" fillId="0" borderId="27" xfId="0" applyFont="1" applyFill="1" applyBorder="1" applyAlignment="1" applyProtection="1">
      <alignment horizontal="center"/>
    </xf>
    <xf numFmtId="0" fontId="6" fillId="0" borderId="1"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6" fillId="0" borderId="2" xfId="0" applyFont="1" applyFill="1" applyBorder="1" applyAlignment="1" applyProtection="1">
      <alignment horizontal="right" vertical="center"/>
      <protection locked="0"/>
    </xf>
    <xf numFmtId="0" fontId="6" fillId="0" borderId="32"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protection locked="0"/>
    </xf>
    <xf numFmtId="0" fontId="6" fillId="0" borderId="16" xfId="0" applyFont="1" applyFill="1" applyBorder="1" applyAlignment="1" applyProtection="1">
      <alignment horizontal="right" vertical="center"/>
      <protection locked="0"/>
    </xf>
    <xf numFmtId="0" fontId="5" fillId="0" borderId="29" xfId="0" applyFont="1" applyFill="1" applyBorder="1" applyAlignment="1" applyProtection="1">
      <alignment horizontal="center"/>
    </xf>
    <xf numFmtId="0" fontId="5" fillId="0" borderId="33" xfId="0" applyFont="1" applyFill="1" applyBorder="1" applyAlignment="1" applyProtection="1">
      <alignment horizont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4" fillId="0" borderId="23" xfId="0" applyFont="1" applyFill="1" applyBorder="1" applyAlignment="1" applyProtection="1">
      <alignment horizontal="right" vertical="center" wrapText="1"/>
    </xf>
    <xf numFmtId="0" fontId="4" fillId="0" borderId="37" xfId="0" applyFont="1" applyFill="1" applyBorder="1" applyAlignment="1" applyProtection="1">
      <alignment horizontal="right" vertical="center" wrapText="1"/>
    </xf>
    <xf numFmtId="0" fontId="4" fillId="0" borderId="43" xfId="0" applyFont="1" applyFill="1" applyBorder="1" applyAlignment="1" applyProtection="1">
      <alignment horizontal="right" vertical="center" wrapText="1"/>
    </xf>
    <xf numFmtId="0" fontId="2" fillId="0" borderId="2" xfId="0" applyFont="1" applyFill="1" applyBorder="1" applyAlignment="1" applyProtection="1">
      <alignment horizontal="right" vertical="center" wrapText="1"/>
      <protection locked="0"/>
    </xf>
    <xf numFmtId="0" fontId="2" fillId="0" borderId="31" xfId="0" applyFont="1" applyFill="1" applyBorder="1" applyAlignment="1" applyProtection="1">
      <alignment horizontal="right" vertical="center" wrapText="1"/>
      <protection locked="0"/>
    </xf>
    <xf numFmtId="0" fontId="2" fillId="0" borderId="34"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35" xfId="0" applyFont="1" applyFill="1" applyBorder="1" applyAlignment="1" applyProtection="1">
      <alignment horizontal="right" vertical="center" wrapText="1"/>
      <protection locked="0"/>
    </xf>
    <xf numFmtId="0" fontId="2" fillId="0" borderId="44" xfId="0" applyFont="1" applyFill="1" applyBorder="1" applyAlignment="1" applyProtection="1">
      <alignment horizontal="right" vertical="center" wrapText="1"/>
      <protection locked="0"/>
    </xf>
    <xf numFmtId="0" fontId="2" fillId="0" borderId="36" xfId="0" applyFont="1" applyFill="1" applyBorder="1" applyAlignment="1" applyProtection="1">
      <alignment horizontal="right" vertical="center" wrapText="1"/>
      <protection locked="0"/>
    </xf>
    <xf numFmtId="0" fontId="2" fillId="0" borderId="50" xfId="0" applyFont="1" applyFill="1" applyBorder="1" applyAlignment="1" applyProtection="1">
      <alignment horizontal="center"/>
    </xf>
    <xf numFmtId="0" fontId="2" fillId="0" borderId="50" xfId="0" applyFont="1" applyFill="1" applyBorder="1" applyAlignment="1" applyProtection="1">
      <alignment horizontal="center" vertical="center"/>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4" fillId="0" borderId="1" xfId="0" applyFont="1" applyFill="1" applyBorder="1" applyAlignment="1" applyProtection="1">
      <alignment horizontal="center" vertical="center"/>
    </xf>
    <xf numFmtId="0" fontId="4"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51" xfId="0" applyFont="1" applyFill="1" applyBorder="1" applyAlignment="1" applyProtection="1">
      <alignment horizontal="left" vertical="center"/>
    </xf>
    <xf numFmtId="0" fontId="4" fillId="0" borderId="28" xfId="0" applyFont="1" applyFill="1" applyBorder="1" applyAlignment="1" applyProtection="1">
      <alignment horizontal="left" vertical="center"/>
    </xf>
    <xf numFmtId="2" fontId="4" fillId="0" borderId="37" xfId="0" applyNumberFormat="1" applyFont="1" applyFill="1" applyBorder="1" applyAlignment="1" applyProtection="1">
      <alignment horizontal="center" vertical="center"/>
    </xf>
    <xf numFmtId="2" fontId="4" fillId="0" borderId="43" xfId="0" applyNumberFormat="1"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2" fillId="0" borderId="0" xfId="0" applyFont="1" applyFill="1" applyBorder="1" applyAlignment="1" applyProtection="1">
      <alignment horizontal="center" vertical="center" textRotation="180"/>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2" fillId="0" borderId="27" xfId="0" applyFont="1" applyFill="1" applyBorder="1" applyAlignment="1" applyProtection="1">
      <alignment horizontal="center" vertical="center" wrapText="1"/>
    </xf>
    <xf numFmtId="0" fontId="4" fillId="0" borderId="51"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0" xfId="0" applyFont="1" applyFill="1" applyAlignment="1" applyProtection="1">
      <alignment horizontal="center"/>
    </xf>
    <xf numFmtId="0" fontId="4" fillId="0" borderId="0" xfId="0" applyFont="1" applyFill="1" applyAlignment="1" applyProtection="1">
      <alignment horizontal="right"/>
    </xf>
    <xf numFmtId="0" fontId="4" fillId="0" borderId="0" xfId="0" applyFont="1" applyFill="1" applyBorder="1" applyAlignment="1" applyProtection="1">
      <alignment horizontal="left"/>
    </xf>
    <xf numFmtId="0" fontId="4" fillId="0" borderId="10" xfId="0" applyFont="1" applyFill="1" applyBorder="1" applyAlignment="1" applyProtection="1">
      <alignment horizontal="center" vertical="center"/>
    </xf>
    <xf numFmtId="0" fontId="4" fillId="0" borderId="51"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2" fontId="4" fillId="0" borderId="37" xfId="0" applyNumberFormat="1" applyFont="1" applyFill="1" applyBorder="1" applyAlignment="1" applyProtection="1">
      <alignment horizontal="center" vertical="center" wrapText="1"/>
    </xf>
    <xf numFmtId="2" fontId="4" fillId="0" borderId="43"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2" fillId="0" borderId="4"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xf>
    <xf numFmtId="0" fontId="4" fillId="0" borderId="53"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45"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4" xfId="0" applyFont="1" applyFill="1" applyBorder="1" applyAlignment="1" applyProtection="1">
      <alignment horizontal="right" vertical="top" wrapText="1"/>
    </xf>
    <xf numFmtId="0" fontId="4" fillId="0" borderId="27" xfId="0"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4" fillId="0" borderId="41" xfId="0" applyFont="1" applyFill="1" applyBorder="1" applyAlignment="1" applyProtection="1">
      <alignment horizontal="right"/>
    </xf>
    <xf numFmtId="0" fontId="5" fillId="0" borderId="41" xfId="0" applyFont="1" applyFill="1" applyBorder="1" applyAlignment="1" applyProtection="1">
      <alignment horizontal="right" vertical="center" wrapText="1"/>
      <protection locked="0"/>
    </xf>
    <xf numFmtId="0" fontId="2" fillId="0" borderId="6"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protection locked="0"/>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10" fontId="6" fillId="0" borderId="1" xfId="0" applyNumberFormat="1" applyFont="1" applyFill="1" applyBorder="1" applyAlignment="1" applyProtection="1">
      <alignment horizontal="center" vertical="center"/>
    </xf>
    <xf numFmtId="10" fontId="6" fillId="0" borderId="13" xfId="0" applyNumberFormat="1" applyFont="1" applyFill="1" applyBorder="1" applyAlignment="1" applyProtection="1">
      <alignment horizontal="center" vertical="center"/>
    </xf>
    <xf numFmtId="9" fontId="6" fillId="0" borderId="2" xfId="1" applyFont="1" applyFill="1" applyBorder="1" applyAlignment="1" applyProtection="1">
      <alignment horizontal="center" vertical="center"/>
    </xf>
    <xf numFmtId="9" fontId="6" fillId="0" borderId="32" xfId="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9" fontId="6" fillId="0" borderId="1" xfId="0" applyNumberFormat="1" applyFont="1" applyFill="1" applyBorder="1" applyAlignment="1" applyProtection="1">
      <alignment horizontal="center" vertical="center"/>
    </xf>
    <xf numFmtId="9" fontId="6" fillId="0" borderId="13" xfId="0" applyNumberFormat="1" applyFont="1" applyFill="1" applyBorder="1" applyAlignment="1" applyProtection="1">
      <alignment horizontal="center" vertical="center"/>
    </xf>
    <xf numFmtId="9" fontId="6" fillId="0" borderId="35" xfId="1" applyFont="1" applyFill="1" applyBorder="1" applyAlignment="1" applyProtection="1">
      <alignment horizontal="center" vertical="center"/>
    </xf>
    <xf numFmtId="9" fontId="6" fillId="0" borderId="16" xfId="1" applyFont="1" applyFill="1" applyBorder="1" applyAlignment="1" applyProtection="1">
      <alignment horizontal="center" vertical="center"/>
    </xf>
    <xf numFmtId="0" fontId="5" fillId="0" borderId="32" xfId="0" applyFont="1" applyFill="1" applyBorder="1" applyAlignment="1" applyProtection="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طبی'!$I$9:$I$19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D5B2-4D08-B582-CBAC734B0A18}"/>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طبی'!$L$9:$L$19</c:f>
              <c:numCache>
                <c:formatCode>0.000%</c:formatCode>
                <c:ptCount val="11"/>
                <c:pt idx="0">
                  <c:v>0</c:v>
                </c:pt>
                <c:pt idx="1">
                  <c:v>0</c:v>
                </c:pt>
                <c:pt idx="2">
                  <c:v>0</c:v>
                </c:pt>
                <c:pt idx="3">
                  <c:v>0</c:v>
                </c:pt>
                <c:pt idx="4">
                  <c:v>0</c:v>
                </c:pt>
                <c:pt idx="5">
                  <c:v>6.3541666666666677E-2</c:v>
                </c:pt>
                <c:pt idx="6">
                  <c:v>0.09</c:v>
                </c:pt>
                <c:pt idx="7">
                  <c:v>6.6294505494505496E-2</c:v>
                </c:pt>
                <c:pt idx="8">
                  <c:v>3.619047619047619E-2</c:v>
                </c:pt>
                <c:pt idx="9">
                  <c:v>7.7368421052631586E-2</c:v>
                </c:pt>
                <c:pt idx="10">
                  <c:v>0.12115384615384614</c:v>
                </c:pt>
              </c:numCache>
            </c:numRef>
          </c:val>
          <c:extLst>
            <c:ext xmlns:c16="http://schemas.microsoft.com/office/drawing/2014/chart" uri="{C3380CC4-5D6E-409C-BE32-E72D297353CC}">
              <c16:uniqueId val="{00000001-D5B2-4D08-B582-CBAC734B0A18}"/>
            </c:ext>
          </c:extLst>
        </c:ser>
        <c:dLbls>
          <c:dLblPos val="outEnd"/>
          <c:showLegendKey val="0"/>
          <c:showVal val="1"/>
          <c:showCatName val="0"/>
          <c:showSerName val="0"/>
          <c:showPercent val="0"/>
          <c:showBubbleSize val="0"/>
        </c:dLbls>
        <c:gapWidth val="444"/>
        <c:overlap val="-90"/>
        <c:axId val="208428544"/>
        <c:axId val="208471744"/>
      </c:barChart>
      <c:catAx>
        <c:axId val="208428544"/>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8471744"/>
        <c:crosses val="autoZero"/>
        <c:auto val="1"/>
        <c:lblAlgn val="ctr"/>
        <c:lblOffset val="100"/>
        <c:noMultiLvlLbl val="0"/>
      </c:catAx>
      <c:valAx>
        <c:axId val="208471744"/>
        <c:scaling>
          <c:orientation val="minMax"/>
        </c:scaling>
        <c:delete val="1"/>
        <c:axPos val="l"/>
        <c:numFmt formatCode="0%" sourceLinked="1"/>
        <c:majorTickMark val="none"/>
        <c:minorTickMark val="none"/>
        <c:tickLblPos val="nextTo"/>
        <c:crossAx val="2084285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9</xdr:col>
      <xdr:colOff>84421</xdr:colOff>
      <xdr:row>3</xdr:row>
      <xdr:rowOff>213360</xdr:rowOff>
    </xdr:from>
    <xdr:to>
      <xdr:col>10</xdr:col>
      <xdr:colOff>525056</xdr:colOff>
      <xdr:row>7</xdr:row>
      <xdr:rowOff>220980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1270635" y="878378"/>
          <a:ext cx="1071016" cy="1081347"/>
        </a:xfrm>
        <a:prstGeom prst="rect">
          <a:avLst/>
        </a:prstGeom>
      </xdr:spPr>
    </xdr:pic>
    <xdr:clientData/>
  </xdr:twoCellAnchor>
  <xdr:twoCellAnchor editAs="oneCell">
    <xdr:from>
      <xdr:col>0</xdr:col>
      <xdr:colOff>284018</xdr:colOff>
      <xdr:row>4</xdr:row>
      <xdr:rowOff>13854</xdr:rowOff>
    </xdr:from>
    <xdr:to>
      <xdr:col>2</xdr:col>
      <xdr:colOff>439189</xdr:colOff>
      <xdr:row>7</xdr:row>
      <xdr:rowOff>259080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26621229" y="900545"/>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114747</xdr:colOff>
      <xdr:row>7</xdr:row>
      <xdr:rowOff>23446</xdr:rowOff>
    </xdr:from>
    <xdr:to>
      <xdr:col>4</xdr:col>
      <xdr:colOff>240324</xdr:colOff>
      <xdr:row>24</xdr:row>
      <xdr:rowOff>218440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229635</xdr:colOff>
      <xdr:row>1</xdr:row>
      <xdr:rowOff>38100</xdr:rowOff>
    </xdr:from>
    <xdr:to>
      <xdr:col>11</xdr:col>
      <xdr:colOff>256233</xdr:colOff>
      <xdr:row>4</xdr:row>
      <xdr:rowOff>145868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8696090" y="96715"/>
          <a:ext cx="559998" cy="547384"/>
        </a:xfrm>
        <a:prstGeom prst="rect">
          <a:avLst/>
        </a:prstGeom>
      </xdr:spPr>
    </xdr:pic>
    <xdr:clientData/>
  </xdr:twoCellAnchor>
  <xdr:twoCellAnchor editAs="oneCell">
    <xdr:from>
      <xdr:col>1</xdr:col>
      <xdr:colOff>696686</xdr:colOff>
      <xdr:row>0</xdr:row>
      <xdr:rowOff>21771</xdr:rowOff>
    </xdr:from>
    <xdr:to>
      <xdr:col>1</xdr:col>
      <xdr:colOff>1217386</xdr:colOff>
      <xdr:row>4</xdr:row>
      <xdr:rowOff>41728</xdr:rowOff>
    </xdr:to>
    <xdr:pic>
      <xdr:nvPicPr>
        <xdr:cNvPr id="7" name="Picture 6"/>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0254649471" y="21771"/>
          <a:ext cx="520700" cy="520700"/>
        </a:xfrm>
        <a:prstGeom prst="rect">
          <a:avLst/>
        </a:prstGeom>
        <a:noFill/>
        <a:ln>
          <a:noFill/>
        </a:ln>
      </xdr:spPr>
    </xdr:pic>
    <xdr:clientData/>
  </xdr:twoCellAnchor>
  <xdr:twoCellAnchor editAs="oneCell">
    <xdr:from>
      <xdr:col>1</xdr:col>
      <xdr:colOff>653143</xdr:colOff>
      <xdr:row>354</xdr:row>
      <xdr:rowOff>16328</xdr:rowOff>
    </xdr:from>
    <xdr:to>
      <xdr:col>1</xdr:col>
      <xdr:colOff>1173843</xdr:colOff>
      <xdr:row>357</xdr:row>
      <xdr:rowOff>117929</xdr:rowOff>
    </xdr:to>
    <xdr:pic>
      <xdr:nvPicPr>
        <xdr:cNvPr id="9" name="Picture 8"/>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0254693014" y="75008014"/>
          <a:ext cx="520700" cy="520700"/>
        </a:xfrm>
        <a:prstGeom prst="rect">
          <a:avLst/>
        </a:prstGeom>
        <a:noFill/>
        <a:ln>
          <a:noFill/>
        </a:ln>
      </xdr:spPr>
    </xdr:pic>
    <xdr:clientData/>
  </xdr:twoCellAnchor>
  <xdr:twoCellAnchor editAs="oneCell">
    <xdr:from>
      <xdr:col>9</xdr:col>
      <xdr:colOff>5861</xdr:colOff>
      <xdr:row>353</xdr:row>
      <xdr:rowOff>152400</xdr:rowOff>
    </xdr:from>
    <xdr:to>
      <xdr:col>11</xdr:col>
      <xdr:colOff>32459</xdr:colOff>
      <xdr:row>357</xdr:row>
      <xdr:rowOff>126610</xdr:rowOff>
    </xdr:to>
    <xdr:pic>
      <xdr:nvPicPr>
        <xdr:cNvPr id="10" name="Picture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68919864" y="74951492"/>
          <a:ext cx="559998" cy="548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53"/>
  <sheetViews>
    <sheetView showGridLines="0" rightToLeft="1" view="pageLayout" topLeftCell="A25" zoomScale="110" zoomScaleNormal="100" zoomScalePageLayoutView="110" workbookViewId="0">
      <selection activeCell="E3" sqref="E3"/>
    </sheetView>
  </sheetViews>
  <sheetFormatPr defaultColWidth="8.88671875" defaultRowHeight="14.4" x14ac:dyDescent="0.3"/>
  <cols>
    <col min="1" max="1" width="4.33203125" style="120" customWidth="1"/>
    <col min="2" max="4" width="8.88671875" style="120"/>
    <col min="5" max="5" width="10.33203125" style="120" bestFit="1" customWidth="1"/>
    <col min="6" max="6" width="8.88671875" style="120"/>
    <col min="7" max="7" width="10.33203125" style="120" bestFit="1" customWidth="1"/>
    <col min="8" max="10" width="8.88671875" style="120"/>
    <col min="11" max="11" width="12.6640625" style="120" customWidth="1"/>
    <col min="12" max="12" width="3.88671875" style="120" customWidth="1"/>
    <col min="13" max="16384" width="8.88671875" style="120"/>
  </cols>
  <sheetData>
    <row r="1" spans="2:11" ht="17.399999999999999" x14ac:dyDescent="0.55000000000000004">
      <c r="B1" s="130"/>
      <c r="C1" s="130"/>
      <c r="D1" s="130"/>
      <c r="E1" s="130"/>
      <c r="F1" s="130"/>
      <c r="G1" s="130"/>
      <c r="H1" s="130"/>
      <c r="I1" s="130"/>
      <c r="J1" s="130"/>
      <c r="K1" s="130"/>
    </row>
    <row r="2" spans="2:11" ht="17.399999999999999" x14ac:dyDescent="0.55000000000000004">
      <c r="B2" s="130"/>
      <c r="C2" s="130"/>
      <c r="D2" s="130"/>
      <c r="E2" s="130"/>
      <c r="F2" s="130"/>
      <c r="G2" s="130"/>
      <c r="H2" s="130"/>
      <c r="I2" s="130"/>
      <c r="J2" s="130"/>
      <c r="K2" s="130"/>
    </row>
    <row r="3" spans="2:11" ht="17.399999999999999" x14ac:dyDescent="0.55000000000000004">
      <c r="B3" s="130"/>
      <c r="C3" s="130"/>
      <c r="D3" s="130"/>
      <c r="E3" s="130"/>
      <c r="F3" s="130"/>
      <c r="G3" s="130"/>
      <c r="H3" s="130"/>
      <c r="I3" s="130"/>
      <c r="J3" s="130"/>
      <c r="K3" s="130"/>
    </row>
    <row r="4" spans="2:11" ht="17.399999999999999" x14ac:dyDescent="0.55000000000000004">
      <c r="B4" s="130"/>
      <c r="C4" s="130"/>
      <c r="D4" s="130"/>
      <c r="E4" s="130"/>
      <c r="F4" s="130"/>
      <c r="G4" s="130"/>
      <c r="H4" s="130"/>
      <c r="I4" s="130"/>
      <c r="J4" s="130"/>
      <c r="K4" s="130"/>
    </row>
    <row r="5" spans="2:11" ht="22.2" x14ac:dyDescent="0.7">
      <c r="B5" s="250" t="s">
        <v>947</v>
      </c>
      <c r="C5" s="250"/>
      <c r="D5" s="250"/>
      <c r="E5" s="250"/>
      <c r="F5" s="250"/>
      <c r="G5" s="250"/>
      <c r="H5" s="250"/>
      <c r="I5" s="250"/>
      <c r="J5" s="250"/>
      <c r="K5" s="250"/>
    </row>
    <row r="6" spans="2:11" ht="22.2" x14ac:dyDescent="0.7">
      <c r="B6" s="250" t="s">
        <v>952</v>
      </c>
      <c r="C6" s="250"/>
      <c r="D6" s="250"/>
      <c r="E6" s="250"/>
      <c r="F6" s="250"/>
      <c r="G6" s="250"/>
      <c r="H6" s="250"/>
      <c r="I6" s="250"/>
      <c r="J6" s="250"/>
      <c r="K6" s="250"/>
    </row>
    <row r="7" spans="2:11" ht="22.2" x14ac:dyDescent="0.7">
      <c r="B7" s="250" t="s">
        <v>942</v>
      </c>
      <c r="C7" s="250"/>
      <c r="D7" s="250"/>
      <c r="E7" s="250"/>
      <c r="F7" s="250"/>
      <c r="G7" s="250"/>
      <c r="H7" s="250"/>
      <c r="I7" s="250"/>
      <c r="J7" s="250"/>
      <c r="K7" s="250"/>
    </row>
    <row r="8" spans="2:11" ht="22.2" x14ac:dyDescent="0.7">
      <c r="B8" s="250" t="s">
        <v>1130</v>
      </c>
      <c r="C8" s="250"/>
      <c r="D8" s="250"/>
      <c r="E8" s="250"/>
      <c r="F8" s="250"/>
      <c r="G8" s="250"/>
      <c r="H8" s="250"/>
      <c r="I8" s="250"/>
      <c r="J8" s="250"/>
      <c r="K8" s="250"/>
    </row>
    <row r="9" spans="2:11" ht="17.399999999999999" x14ac:dyDescent="0.55000000000000004">
      <c r="B9" s="131"/>
      <c r="C9" s="139"/>
      <c r="D9" s="139"/>
      <c r="E9" s="139"/>
      <c r="F9" s="139"/>
      <c r="G9" s="139"/>
      <c r="H9" s="131"/>
      <c r="I9" s="131"/>
      <c r="J9" s="131"/>
      <c r="K9" s="131"/>
    </row>
    <row r="10" spans="2:11" ht="17.399999999999999" x14ac:dyDescent="0.55000000000000004">
      <c r="B10" s="131"/>
      <c r="C10" s="222"/>
      <c r="D10" s="222"/>
      <c r="E10" s="222"/>
      <c r="F10" s="222"/>
      <c r="G10" s="222"/>
      <c r="H10" s="131"/>
      <c r="I10" s="131"/>
      <c r="J10" s="131"/>
      <c r="K10" s="131"/>
    </row>
    <row r="11" spans="2:11" ht="17.399999999999999" x14ac:dyDescent="0.55000000000000004">
      <c r="B11" s="131"/>
      <c r="C11" s="222"/>
      <c r="D11" s="222"/>
      <c r="E11" s="222"/>
      <c r="F11" s="222"/>
      <c r="G11" s="222"/>
      <c r="H11" s="131"/>
      <c r="I11" s="131"/>
      <c r="J11" s="131"/>
      <c r="K11" s="131"/>
    </row>
    <row r="12" spans="2:11" ht="17.399999999999999" x14ac:dyDescent="0.55000000000000004">
      <c r="B12" s="131"/>
      <c r="C12" s="139"/>
      <c r="D12" s="139"/>
      <c r="E12" s="139"/>
      <c r="F12" s="139"/>
      <c r="G12" s="139"/>
      <c r="H12" s="131"/>
      <c r="I12" s="131"/>
      <c r="J12" s="131"/>
      <c r="K12" s="131"/>
    </row>
    <row r="13" spans="2:11" ht="34.799999999999997" x14ac:dyDescent="1.05">
      <c r="B13" s="251" t="s">
        <v>954</v>
      </c>
      <c r="C13" s="251"/>
      <c r="D13" s="251"/>
      <c r="E13" s="251"/>
      <c r="F13" s="251"/>
      <c r="G13" s="251"/>
      <c r="H13" s="251"/>
      <c r="I13" s="251"/>
      <c r="J13" s="251"/>
      <c r="K13" s="251"/>
    </row>
    <row r="14" spans="2:11" ht="25.8" x14ac:dyDescent="0.8">
      <c r="B14" s="246" t="s">
        <v>943</v>
      </c>
      <c r="C14" s="246"/>
      <c r="D14" s="246"/>
      <c r="E14" s="246"/>
      <c r="F14" s="246"/>
      <c r="G14" s="246"/>
      <c r="H14" s="246"/>
      <c r="I14" s="246"/>
      <c r="J14" s="246"/>
      <c r="K14" s="246"/>
    </row>
    <row r="15" spans="2:11" ht="25.8" x14ac:dyDescent="0.8">
      <c r="B15" s="246" t="s">
        <v>953</v>
      </c>
      <c r="C15" s="246"/>
      <c r="D15" s="246"/>
      <c r="E15" s="246"/>
      <c r="F15" s="246"/>
      <c r="G15" s="246"/>
      <c r="H15" s="246"/>
      <c r="I15" s="246"/>
      <c r="J15" s="246"/>
      <c r="K15" s="246"/>
    </row>
    <row r="16" spans="2:11" ht="25.8" x14ac:dyDescent="0.3">
      <c r="B16" s="247" t="s">
        <v>948</v>
      </c>
      <c r="C16" s="247"/>
      <c r="D16" s="247"/>
      <c r="E16" s="247"/>
      <c r="F16" s="247"/>
      <c r="G16" s="247"/>
      <c r="H16" s="247"/>
      <c r="I16" s="247"/>
      <c r="J16" s="247"/>
      <c r="K16" s="247"/>
    </row>
    <row r="17" spans="2:11" ht="17.399999999999999" x14ac:dyDescent="0.55000000000000004">
      <c r="B17" s="122"/>
      <c r="C17" s="122"/>
      <c r="D17" s="122"/>
      <c r="E17" s="122"/>
      <c r="F17" s="122"/>
      <c r="G17" s="122"/>
      <c r="H17" s="123"/>
      <c r="I17" s="123"/>
      <c r="J17" s="123"/>
      <c r="K17" s="123"/>
    </row>
    <row r="18" spans="2:11" ht="17.399999999999999" x14ac:dyDescent="0.55000000000000004">
      <c r="B18" s="122"/>
      <c r="C18" s="122"/>
      <c r="D18" s="122"/>
      <c r="E18" s="122"/>
      <c r="F18" s="122"/>
      <c r="G18" s="122"/>
      <c r="H18" s="123"/>
      <c r="I18" s="123"/>
      <c r="J18" s="123"/>
      <c r="K18" s="123"/>
    </row>
    <row r="19" spans="2:11" ht="17.399999999999999" x14ac:dyDescent="0.55000000000000004">
      <c r="B19" s="122"/>
      <c r="C19" s="122"/>
      <c r="D19" s="122"/>
      <c r="E19" s="122"/>
      <c r="F19" s="122"/>
      <c r="G19" s="122"/>
      <c r="H19" s="123"/>
      <c r="I19" s="123"/>
      <c r="J19" s="123"/>
      <c r="K19" s="123"/>
    </row>
    <row r="20" spans="2:11" ht="17.399999999999999" x14ac:dyDescent="0.55000000000000004">
      <c r="B20" s="122"/>
      <c r="C20" s="122"/>
      <c r="D20" s="122"/>
      <c r="E20" s="122"/>
      <c r="F20" s="122"/>
      <c r="G20" s="122"/>
      <c r="H20" s="123"/>
      <c r="I20" s="123"/>
      <c r="J20" s="123"/>
      <c r="K20" s="123"/>
    </row>
    <row r="21" spans="2:11" ht="21.6" x14ac:dyDescent="0.65">
      <c r="B21" s="124"/>
      <c r="C21" s="125"/>
      <c r="D21" s="126" t="s">
        <v>949</v>
      </c>
      <c r="E21" s="132" t="s">
        <v>944</v>
      </c>
      <c r="F21" s="127" t="s">
        <v>945</v>
      </c>
      <c r="G21" s="133" t="s">
        <v>946</v>
      </c>
      <c r="H21" s="123"/>
      <c r="I21" s="123"/>
      <c r="J21" s="123"/>
      <c r="K21" s="123"/>
    </row>
    <row r="22" spans="2:11" ht="17.399999999999999" x14ac:dyDescent="0.55000000000000004">
      <c r="B22" s="124"/>
      <c r="C22" s="124"/>
      <c r="D22" s="128"/>
      <c r="E22" s="124"/>
      <c r="F22" s="121"/>
      <c r="G22" s="129"/>
      <c r="H22" s="123"/>
      <c r="I22" s="123"/>
      <c r="J22" s="123"/>
      <c r="K22" s="123"/>
    </row>
    <row r="23" spans="2:11" ht="17.399999999999999" x14ac:dyDescent="0.55000000000000004">
      <c r="B23" s="121"/>
      <c r="C23" s="121"/>
      <c r="D23" s="121"/>
      <c r="E23" s="121"/>
      <c r="F23" s="121"/>
      <c r="G23" s="121"/>
      <c r="H23" s="123"/>
      <c r="I23" s="123"/>
      <c r="J23" s="123"/>
      <c r="K23" s="123"/>
    </row>
    <row r="24" spans="2:11" ht="17.399999999999999" x14ac:dyDescent="0.55000000000000004">
      <c r="B24" s="121"/>
      <c r="C24" s="121"/>
      <c r="D24" s="121"/>
      <c r="E24" s="121"/>
      <c r="F24" s="121"/>
      <c r="G24" s="121"/>
      <c r="H24" s="123"/>
      <c r="I24" s="123"/>
      <c r="J24" s="123"/>
      <c r="K24" s="123"/>
    </row>
    <row r="25" spans="2:11" ht="17.399999999999999" x14ac:dyDescent="0.55000000000000004">
      <c r="B25" s="121"/>
      <c r="C25" s="121"/>
      <c r="D25" s="121"/>
      <c r="E25" s="121"/>
      <c r="F25" s="121"/>
      <c r="G25" s="121"/>
      <c r="H25" s="123"/>
      <c r="I25" s="123"/>
      <c r="J25" s="123"/>
      <c r="K25" s="123"/>
    </row>
    <row r="26" spans="2:11" ht="17.399999999999999" x14ac:dyDescent="0.55000000000000004">
      <c r="B26" s="248" t="s">
        <v>960</v>
      </c>
      <c r="C26" s="248"/>
      <c r="D26" s="248"/>
      <c r="E26" s="248"/>
      <c r="F26" s="248"/>
      <c r="G26" s="248"/>
      <c r="H26" s="248"/>
      <c r="I26" s="248"/>
      <c r="J26" s="248"/>
      <c r="K26" s="248"/>
    </row>
    <row r="27" spans="2:11" ht="17.399999999999999" x14ac:dyDescent="0.55000000000000004">
      <c r="B27" s="249"/>
      <c r="C27" s="249"/>
      <c r="D27" s="249"/>
      <c r="E27" s="249"/>
      <c r="F27" s="249"/>
      <c r="G27" s="249"/>
      <c r="H27" s="119"/>
      <c r="I27" s="119"/>
      <c r="J27" s="119"/>
      <c r="K27" s="119"/>
    </row>
    <row r="28" spans="2:11" ht="17.399999999999999" x14ac:dyDescent="0.55000000000000004">
      <c r="B28" s="119"/>
      <c r="C28" s="119"/>
      <c r="D28" s="119"/>
      <c r="E28" s="119"/>
      <c r="F28" s="119"/>
      <c r="G28" s="119"/>
      <c r="H28" s="119"/>
      <c r="I28" s="119"/>
      <c r="J28" s="119"/>
      <c r="K28" s="119"/>
    </row>
    <row r="31" spans="2:11" ht="37.200000000000003" customHeight="1" x14ac:dyDescent="0.55000000000000004">
      <c r="D31" s="254" t="s">
        <v>984</v>
      </c>
      <c r="E31" s="254"/>
      <c r="F31" s="254"/>
      <c r="G31" s="254"/>
      <c r="H31" s="254"/>
      <c r="I31" s="254"/>
      <c r="J31" s="254"/>
      <c r="K31" s="254"/>
    </row>
    <row r="40" spans="1:11" ht="19.2" x14ac:dyDescent="0.6">
      <c r="A40" s="255" t="s">
        <v>958</v>
      </c>
      <c r="B40" s="255"/>
      <c r="C40" s="255"/>
      <c r="D40" s="255"/>
      <c r="E40" s="255"/>
      <c r="F40" s="130"/>
      <c r="G40" s="130"/>
      <c r="H40" s="130"/>
      <c r="I40" s="130"/>
      <c r="J40" s="130"/>
      <c r="K40" s="119"/>
    </row>
    <row r="41" spans="1:11" ht="17.399999999999999" x14ac:dyDescent="0.55000000000000004">
      <c r="A41" s="252" t="str">
        <f>'گزارش بازنگری طبی'!B7</f>
        <v>تحلیل نمرات نهایی گزارش بازنگری مسلکی</v>
      </c>
      <c r="B41" s="252"/>
      <c r="C41" s="252"/>
      <c r="D41" s="252"/>
      <c r="E41" s="252"/>
      <c r="F41" s="253" t="s">
        <v>959</v>
      </c>
      <c r="G41" s="253"/>
      <c r="H41" s="253"/>
      <c r="I41" s="253"/>
      <c r="J41" s="253"/>
      <c r="K41" s="141">
        <v>2</v>
      </c>
    </row>
    <row r="42" spans="1:11" ht="17.399999999999999" x14ac:dyDescent="0.55000000000000004">
      <c r="A42" s="252" t="str">
        <f>'گزارش بازنگری طبی'!H9</f>
        <v>دیدگاه، مأموریت و پلان گذاری استراتیژیک</v>
      </c>
      <c r="B42" s="252"/>
      <c r="C42" s="252"/>
      <c r="D42" s="252"/>
      <c r="E42" s="252"/>
      <c r="F42" s="253" t="s">
        <v>959</v>
      </c>
      <c r="G42" s="253"/>
      <c r="H42" s="253"/>
      <c r="I42" s="253"/>
      <c r="J42" s="253"/>
      <c r="K42" s="141"/>
    </row>
    <row r="43" spans="1:11" ht="17.399999999999999" x14ac:dyDescent="0.55000000000000004">
      <c r="A43" s="252" t="str">
        <f>'گزارش بازنگری طبی'!H10</f>
        <v>سهم‌ پوهنتون در انکشاف جامعه و تطبیق پالیسی‌های نظام</v>
      </c>
      <c r="B43" s="252"/>
      <c r="C43" s="252"/>
      <c r="D43" s="252"/>
      <c r="E43" s="252"/>
      <c r="F43" s="253" t="s">
        <v>959</v>
      </c>
      <c r="G43" s="253"/>
      <c r="H43" s="253"/>
      <c r="I43" s="253"/>
      <c r="J43" s="253"/>
      <c r="K43" s="141"/>
    </row>
    <row r="44" spans="1:11" ht="17.399999999999999" x14ac:dyDescent="0.55000000000000004">
      <c r="A44" s="252" t="str">
        <f>'گزارش بازنگری طبی'!H11</f>
        <v>رهبری و اداره</v>
      </c>
      <c r="B44" s="252"/>
      <c r="C44" s="252"/>
      <c r="D44" s="252"/>
      <c r="E44" s="252"/>
      <c r="F44" s="253" t="s">
        <v>959</v>
      </c>
      <c r="G44" s="253"/>
      <c r="H44" s="253"/>
      <c r="I44" s="253"/>
      <c r="J44" s="253"/>
      <c r="K44" s="141"/>
    </row>
    <row r="45" spans="1:11" ht="17.399999999999999" x14ac:dyDescent="0.55000000000000004">
      <c r="A45" s="252" t="str">
        <f>'گزارش بازنگری طبی'!H12</f>
        <v>منابع مالی و مدیریت آن</v>
      </c>
      <c r="B45" s="252"/>
      <c r="C45" s="252"/>
      <c r="D45" s="252"/>
      <c r="E45" s="252"/>
      <c r="F45" s="253" t="s">
        <v>959</v>
      </c>
      <c r="G45" s="253"/>
      <c r="H45" s="253"/>
      <c r="I45" s="253"/>
      <c r="J45" s="253"/>
      <c r="K45" s="141"/>
    </row>
    <row r="46" spans="1:11" ht="17.399999999999999" x14ac:dyDescent="0.55000000000000004">
      <c r="A46" s="252" t="str">
        <f>'گزارش بازنگری طبی'!H13</f>
        <v>برنامه‌های علمی</v>
      </c>
      <c r="B46" s="252"/>
      <c r="C46" s="252"/>
      <c r="D46" s="252"/>
      <c r="E46" s="252"/>
      <c r="F46" s="253" t="s">
        <v>959</v>
      </c>
      <c r="G46" s="253"/>
      <c r="H46" s="253"/>
      <c r="I46" s="253"/>
      <c r="J46" s="253"/>
      <c r="K46" s="141"/>
    </row>
    <row r="47" spans="1:11" ht="17.399999999999999" x14ac:dyDescent="0.55000000000000004">
      <c r="A47" s="252" t="str">
        <f>'گزارش بازنگری طبی'!H14</f>
        <v>تحقیق</v>
      </c>
      <c r="B47" s="252"/>
      <c r="C47" s="252"/>
      <c r="D47" s="252"/>
      <c r="E47" s="252"/>
      <c r="F47" s="253" t="s">
        <v>959</v>
      </c>
      <c r="G47" s="253"/>
      <c r="H47" s="253"/>
      <c r="I47" s="253"/>
      <c r="J47" s="253"/>
      <c r="K47" s="141"/>
    </row>
    <row r="48" spans="1:11" ht="17.399999999999999" x14ac:dyDescent="0.55000000000000004">
      <c r="A48" s="252" t="str">
        <f>'گزارش بازنگری طبی'!H15</f>
        <v>استادان و کارمندان</v>
      </c>
      <c r="B48" s="252"/>
      <c r="C48" s="252"/>
      <c r="D48" s="252"/>
      <c r="E48" s="252"/>
      <c r="F48" s="253" t="s">
        <v>959</v>
      </c>
      <c r="G48" s="253"/>
      <c r="H48" s="253"/>
      <c r="I48" s="253"/>
      <c r="J48" s="253"/>
      <c r="K48" s="141"/>
    </row>
    <row r="49" spans="1:11" ht="17.399999999999999" x14ac:dyDescent="0.55000000000000004">
      <c r="A49" s="252" t="str">
        <f>'گزارش بازنگری طبی'!H16</f>
        <v>تجارب محصل</v>
      </c>
      <c r="B49" s="252"/>
      <c r="C49" s="252"/>
      <c r="D49" s="252"/>
      <c r="E49" s="252"/>
      <c r="F49" s="253" t="s">
        <v>959</v>
      </c>
      <c r="G49" s="253"/>
      <c r="H49" s="253"/>
      <c r="I49" s="253"/>
      <c r="J49" s="253"/>
      <c r="K49" s="141"/>
    </row>
    <row r="50" spans="1:11" ht="17.399999999999999" x14ac:dyDescent="0.55000000000000004">
      <c r="A50" s="252" t="str">
        <f>'گزارش بازنگری طبی'!H17</f>
        <v>بهبود و ارتقای کیفیت</v>
      </c>
      <c r="B50" s="252"/>
      <c r="C50" s="252"/>
      <c r="D50" s="252"/>
      <c r="E50" s="252"/>
      <c r="F50" s="253" t="s">
        <v>959</v>
      </c>
      <c r="G50" s="253"/>
      <c r="H50" s="253"/>
      <c r="I50" s="253"/>
      <c r="J50" s="253"/>
      <c r="K50" s="141"/>
    </row>
    <row r="51" spans="1:11" ht="17.399999999999999" x14ac:dyDescent="0.55000000000000004">
      <c r="A51" s="252" t="str">
        <f>'گزارش بازنگری طبی'!H18</f>
        <v>کتابخانه و منابع معلوماتی</v>
      </c>
      <c r="B51" s="252"/>
      <c r="C51" s="252"/>
      <c r="D51" s="252"/>
      <c r="E51" s="252"/>
      <c r="F51" s="253" t="s">
        <v>959</v>
      </c>
      <c r="G51" s="253"/>
      <c r="H51" s="253"/>
      <c r="I51" s="253"/>
      <c r="J51" s="253"/>
      <c r="K51" s="141"/>
    </row>
    <row r="52" spans="1:11" ht="17.399999999999999" x14ac:dyDescent="0.55000000000000004">
      <c r="A52" s="252" t="str">
        <f>'گزارش بازنگری طبی'!H19</f>
        <v>زیربنا، تسهیلات تدریسی و تکنالوژی معلوماتی</v>
      </c>
      <c r="B52" s="252"/>
      <c r="C52" s="252"/>
      <c r="D52" s="252"/>
      <c r="E52" s="252"/>
      <c r="F52" s="253" t="s">
        <v>959</v>
      </c>
      <c r="G52" s="253"/>
      <c r="H52" s="253"/>
      <c r="I52" s="253"/>
      <c r="J52" s="253"/>
      <c r="K52" s="141"/>
    </row>
    <row r="53" spans="1:11" ht="17.399999999999999" x14ac:dyDescent="0.55000000000000004">
      <c r="A53" s="252" t="str">
        <f>'گزارش بازنگری طبی'!F20</f>
        <v>ضمیمه شماره (1) معیارهای فرعی پوهنځی طب: وضاحت این ضمیمه در بخش تعریفات ذکر شده است.</v>
      </c>
      <c r="B53" s="252"/>
      <c r="C53" s="252"/>
      <c r="D53" s="252"/>
      <c r="E53" s="252"/>
      <c r="F53" s="253" t="s">
        <v>959</v>
      </c>
      <c r="G53" s="253"/>
      <c r="H53" s="253"/>
      <c r="I53" s="253"/>
      <c r="J53" s="253"/>
      <c r="K53" s="141"/>
    </row>
  </sheetData>
  <sheetProtection password="CA61" sheet="1" formatRows="0" insertRows="0"/>
  <mergeCells count="38">
    <mergeCell ref="D31:K31"/>
    <mergeCell ref="A53:E53"/>
    <mergeCell ref="F53:J53"/>
    <mergeCell ref="A40:E40"/>
    <mergeCell ref="A51:E51"/>
    <mergeCell ref="A52:E52"/>
    <mergeCell ref="F41:J41"/>
    <mergeCell ref="F42:J42"/>
    <mergeCell ref="F43:J43"/>
    <mergeCell ref="F44:J44"/>
    <mergeCell ref="F45:J45"/>
    <mergeCell ref="F46:J46"/>
    <mergeCell ref="F47:J47"/>
    <mergeCell ref="F48:J48"/>
    <mergeCell ref="F49:J49"/>
    <mergeCell ref="F50:J50"/>
    <mergeCell ref="F51:J51"/>
    <mergeCell ref="F52:J52"/>
    <mergeCell ref="A46:E46"/>
    <mergeCell ref="A47:E47"/>
    <mergeCell ref="A48:E48"/>
    <mergeCell ref="A49:E49"/>
    <mergeCell ref="A50:E50"/>
    <mergeCell ref="A41:E41"/>
    <mergeCell ref="A42:E42"/>
    <mergeCell ref="A43:E43"/>
    <mergeCell ref="A44:E44"/>
    <mergeCell ref="A45:E45"/>
    <mergeCell ref="B15:K15"/>
    <mergeCell ref="B16:K16"/>
    <mergeCell ref="B26:K26"/>
    <mergeCell ref="B27:G27"/>
    <mergeCell ref="B5:K5"/>
    <mergeCell ref="B6:K6"/>
    <mergeCell ref="B7:K7"/>
    <mergeCell ref="B8:K8"/>
    <mergeCell ref="B13:K13"/>
    <mergeCell ref="B14:K14"/>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436"/>
  <sheetViews>
    <sheetView showGridLines="0" rightToLeft="1" tabSelected="1" topLeftCell="A8" zoomScale="150" zoomScaleNormal="150" zoomScalePageLayoutView="120" workbookViewId="0">
      <selection activeCell="H15" sqref="H15"/>
    </sheetView>
  </sheetViews>
  <sheetFormatPr defaultColWidth="9.109375" defaultRowHeight="12.6" x14ac:dyDescent="0.4"/>
  <cols>
    <col min="1" max="1" width="5.6640625" style="18" customWidth="1"/>
    <col min="2" max="2" width="19.6640625" style="18" customWidth="1"/>
    <col min="3" max="3" width="4.6640625" style="18" customWidth="1"/>
    <col min="4" max="4" width="15.44140625" style="18" customWidth="1"/>
    <col min="5" max="5" width="4.44140625" style="18" customWidth="1"/>
    <col min="6" max="6" width="1" style="18" customWidth="1"/>
    <col min="7" max="7" width="4.5546875" style="18" customWidth="1"/>
    <col min="8" max="8" width="44.44140625" style="18" customWidth="1"/>
    <col min="9" max="9" width="7" style="18" customWidth="1"/>
    <col min="10" max="10" width="6.77734375" style="18" customWidth="1"/>
    <col min="11" max="11" width="1" style="18" customWidth="1"/>
    <col min="12" max="12" width="8.77734375" style="18" customWidth="1"/>
    <col min="13" max="13" width="10.33203125" style="18" customWidth="1"/>
    <col min="14" max="16384" width="9.109375" style="18"/>
  </cols>
  <sheetData>
    <row r="1" spans="1:13" ht="4.95" customHeight="1" x14ac:dyDescent="0.4">
      <c r="A1" s="6"/>
      <c r="B1" s="6"/>
      <c r="C1" s="6"/>
      <c r="D1" s="6"/>
      <c r="E1" s="6"/>
      <c r="F1" s="6"/>
      <c r="G1" s="6"/>
      <c r="H1" s="6"/>
      <c r="I1" s="6"/>
      <c r="J1" s="6"/>
      <c r="K1" s="6"/>
      <c r="L1" s="6"/>
      <c r="M1" s="6"/>
    </row>
    <row r="2" spans="1:13" ht="12" customHeight="1" x14ac:dyDescent="0.4">
      <c r="A2" s="394" t="s">
        <v>162</v>
      </c>
      <c r="B2" s="394"/>
      <c r="C2" s="394"/>
      <c r="D2" s="394"/>
      <c r="E2" s="394"/>
      <c r="F2" s="394"/>
      <c r="G2" s="394"/>
      <c r="H2" s="394"/>
      <c r="I2" s="394"/>
      <c r="J2" s="394"/>
      <c r="K2" s="394"/>
      <c r="L2" s="394"/>
      <c r="M2" s="394"/>
    </row>
    <row r="3" spans="1:13" ht="10.199999999999999" customHeight="1" x14ac:dyDescent="0.4">
      <c r="A3" s="394" t="s">
        <v>950</v>
      </c>
      <c r="B3" s="394"/>
      <c r="C3" s="394"/>
      <c r="D3" s="394"/>
      <c r="E3" s="394"/>
      <c r="F3" s="394"/>
      <c r="G3" s="394"/>
      <c r="H3" s="394"/>
      <c r="I3" s="394"/>
      <c r="J3" s="394"/>
      <c r="K3" s="394"/>
      <c r="L3" s="394"/>
      <c r="M3" s="394"/>
    </row>
    <row r="4" spans="1:13" x14ac:dyDescent="0.4">
      <c r="A4" s="394" t="s">
        <v>163</v>
      </c>
      <c r="B4" s="394"/>
      <c r="C4" s="394"/>
      <c r="D4" s="394"/>
      <c r="E4" s="394"/>
      <c r="F4" s="394"/>
      <c r="G4" s="394"/>
      <c r="H4" s="394"/>
      <c r="I4" s="394"/>
      <c r="J4" s="394"/>
      <c r="K4" s="394"/>
      <c r="L4" s="394"/>
      <c r="M4" s="394"/>
    </row>
    <row r="5" spans="1:13" x14ac:dyDescent="0.4">
      <c r="A5" s="394" t="s">
        <v>1130</v>
      </c>
      <c r="B5" s="394"/>
      <c r="C5" s="394"/>
      <c r="D5" s="394"/>
      <c r="E5" s="394"/>
      <c r="F5" s="394"/>
      <c r="G5" s="394"/>
      <c r="H5" s="394"/>
      <c r="I5" s="394"/>
      <c r="J5" s="394"/>
      <c r="K5" s="394"/>
      <c r="L5" s="394"/>
      <c r="M5" s="394"/>
    </row>
    <row r="6" spans="1:13" ht="17.399999999999999" customHeight="1" x14ac:dyDescent="0.55000000000000004">
      <c r="A6" s="111" t="str">
        <f>'پشتی  بازنگری طبی'!B15</f>
        <v>اسم پوهنتون درج گردد</v>
      </c>
      <c r="B6" s="111"/>
      <c r="C6" s="111"/>
      <c r="D6" s="111"/>
      <c r="E6" s="111"/>
      <c r="F6" s="111"/>
      <c r="G6" s="364" t="str">
        <f>'پشتی  بازنگری طبی'!B16</f>
        <v>واقع: ولایت x</v>
      </c>
      <c r="H6" s="364"/>
      <c r="I6" s="395" t="str">
        <f>'پشتی  بازنگری طبی'!D21</f>
        <v xml:space="preserve">تاریخ  بازنگری: </v>
      </c>
      <c r="J6" s="395"/>
      <c r="K6" s="116"/>
      <c r="L6" s="117" t="str">
        <f>'پشتی  بازنگری طبی'!E21</f>
        <v>1400/11/11</v>
      </c>
      <c r="M6" s="179" t="str">
        <f>'پشتی  بازنگری طبی'!G21</f>
        <v>1400/11/12</v>
      </c>
    </row>
    <row r="7" spans="1:13" ht="16.2" x14ac:dyDescent="0.4">
      <c r="A7" s="179">
        <v>1</v>
      </c>
      <c r="B7" s="111" t="s">
        <v>85</v>
      </c>
      <c r="C7" s="111"/>
      <c r="D7" s="111"/>
      <c r="E7" s="111"/>
      <c r="F7" s="111"/>
      <c r="G7" s="111"/>
      <c r="H7" s="111"/>
      <c r="I7" s="111"/>
      <c r="J7" s="111"/>
      <c r="K7" s="111"/>
      <c r="L7" s="111"/>
      <c r="M7" s="111"/>
    </row>
    <row r="8" spans="1:13" ht="29.4" customHeight="1" x14ac:dyDescent="0.4">
      <c r="A8" s="179"/>
      <c r="B8" s="111"/>
      <c r="C8" s="179"/>
      <c r="D8" s="22"/>
      <c r="E8" s="179"/>
      <c r="F8" s="257" t="s">
        <v>7</v>
      </c>
      <c r="G8" s="258"/>
      <c r="H8" s="178" t="s">
        <v>70</v>
      </c>
      <c r="I8" s="115" t="s">
        <v>920</v>
      </c>
      <c r="J8" s="365" t="s">
        <v>919</v>
      </c>
      <c r="K8" s="365"/>
      <c r="L8" s="115" t="s">
        <v>964</v>
      </c>
      <c r="M8" s="182" t="s">
        <v>965</v>
      </c>
    </row>
    <row r="9" spans="1:13" ht="15.75" customHeight="1" x14ac:dyDescent="0.4">
      <c r="A9" s="179"/>
      <c r="B9" s="223" t="str">
        <f>IF(AND(L9&gt;=4%,L9&lt;=8%),"کسب مرحله اول اعتباردهی",IF(AND(L9&gt;=0%,L9&lt;4%),"عدم کسب مرحله اول اعتباردهی"))</f>
        <v>عدم کسب مرحله اول اعتباردهی</v>
      </c>
      <c r="C9" s="224" t="str">
        <f>IF(AND(L9&gt;=4.8%,L9&lt;=8%),"کسب مرحله دوم اعتباردهی",IF(AND(L9&gt;=0%,L9&lt;4.8%),"عدم کسب مرحله دوم اعتباردهی"))</f>
        <v>عدم کسب مرحله دوم اعتباردهی</v>
      </c>
      <c r="D9" s="225" t="str">
        <f>IF(AND(L9&gt;=6.4%,L9&lt;=8%),"کسب مرحله سوم اعتباردهی",IF(AND(L9&gt;=0%,L9&lt;6.4%),"عدم کسب مرحله سوم اعتباردهی"))</f>
        <v>عدم کسب مرحله سوم اعتباردهی</v>
      </c>
      <c r="E9" s="151"/>
      <c r="F9" s="259">
        <v>1</v>
      </c>
      <c r="G9" s="260"/>
      <c r="H9" s="227" t="s">
        <v>391</v>
      </c>
      <c r="I9" s="226">
        <v>0.08</v>
      </c>
      <c r="J9" s="256">
        <f>I361</f>
        <v>96</v>
      </c>
      <c r="K9" s="256"/>
      <c r="L9" s="228">
        <f>M9*I9/J9</f>
        <v>0</v>
      </c>
      <c r="M9" s="229">
        <f>M361</f>
        <v>0</v>
      </c>
    </row>
    <row r="10" spans="1:13" ht="15.75" customHeight="1" x14ac:dyDescent="0.4">
      <c r="A10" s="179"/>
      <c r="B10" s="223" t="str">
        <f>IF(AND(L10&gt;=4%,L10&lt;=8%),"کسب مرحله اول اعتباردهی",IF(AND(L10&gt;=0%,L10&lt;4%),"عدم کسب مرحله اول اعتباردهی"))</f>
        <v>عدم کسب مرحله اول اعتباردهی</v>
      </c>
      <c r="C10" s="224" t="str">
        <f>IF(AND(L10&gt;=4.8%,L10&lt;=8%),"کسب مرحله دوم اعتباردهی",IF(AND(L10&gt;=0%,L10&lt;4.8%),"عدم کسب مرحله دوم اعتباردهی"))</f>
        <v>عدم کسب مرحله دوم اعتباردهی</v>
      </c>
      <c r="D10" s="225" t="str">
        <f>IF(AND(L10&gt;=6.4%,L10&lt;=8%),"کسب مرحله سوم اعتباردهی",IF(AND(L10&gt;=0%,L10&lt;6.4%),"عدم کسب مرحله سوم اعتباردهی"))</f>
        <v>عدم کسب مرحله سوم اعتباردهی</v>
      </c>
      <c r="E10" s="151"/>
      <c r="F10" s="259">
        <v>2</v>
      </c>
      <c r="G10" s="260"/>
      <c r="H10" s="227" t="s">
        <v>732</v>
      </c>
      <c r="I10" s="230">
        <v>0.08</v>
      </c>
      <c r="J10" s="256">
        <f>I480</f>
        <v>46</v>
      </c>
      <c r="K10" s="256"/>
      <c r="L10" s="228">
        <f t="shared" ref="L10:L18" si="0">M10*I10/J10</f>
        <v>0</v>
      </c>
      <c r="M10" s="229">
        <f>M480</f>
        <v>0</v>
      </c>
    </row>
    <row r="11" spans="1:13" ht="15.75" customHeight="1" x14ac:dyDescent="0.55000000000000004">
      <c r="A11" s="179"/>
      <c r="B11" s="223" t="str">
        <f>IF(AND(L11&gt;=3.5%,L11&lt;=7%),"کسب مرحله اول اعتباردهی",IF(AND(L11&gt;=0%,L11&lt;3.5%),"عدم کسب مرحله اول اعتباردهی"))</f>
        <v>عدم کسب مرحله اول اعتباردهی</v>
      </c>
      <c r="C11" s="224" t="str">
        <f>IF(AND(L11&gt;=4.2%,L11&lt;=7%),"کسب مرحله دوم اعتباردهی",IF(AND(L11&gt;=0%,L11&lt;4.2%),"عدم کسب مرحله دوم اعتباردهی"))</f>
        <v>عدم کسب مرحله دوم اعتباردهی</v>
      </c>
      <c r="D11" s="225" t="str">
        <f>IF(AND(L11&gt;=5.6%,L11&lt;=7%),"کسب مرحله سوم اعتباردهی",IF(AND(L11&gt;=0%,L11&lt;5.6%),"عدم کسب مرحله سوم اعتباردهی"))</f>
        <v>عدم کسب مرحله سوم اعتباردهی</v>
      </c>
      <c r="E11" s="151"/>
      <c r="F11" s="259">
        <v>3</v>
      </c>
      <c r="G11" s="260"/>
      <c r="H11" s="231" t="s">
        <v>329</v>
      </c>
      <c r="I11" s="226">
        <v>7.0000000000000007E-2</v>
      </c>
      <c r="J11" s="256">
        <f>I525</f>
        <v>48</v>
      </c>
      <c r="K11" s="256"/>
      <c r="L11" s="228">
        <f t="shared" si="0"/>
        <v>0</v>
      </c>
      <c r="M11" s="229">
        <f>M525</f>
        <v>0</v>
      </c>
    </row>
    <row r="12" spans="1:13" ht="15.75" customHeight="1" x14ac:dyDescent="0.55000000000000004">
      <c r="A12" s="179"/>
      <c r="B12" s="223" t="str">
        <f>IF(AND(L12&gt;=3.2%,L12&lt;=8%),"کسب مرحله اول اعتباردهی",IF(AND(L12&gt;=0%,L12&lt;3.2%),"عدم کسب مرحله اول اعتباردهی"))</f>
        <v>عدم کسب مرحله اول اعتباردهی</v>
      </c>
      <c r="C12" s="224" t="str">
        <f>IF(AND(L12&gt;=4%,L12&lt;=8%),"کسب مرحله دوم اعتباردهی",IF(AND(L12&gt;=0%,L12&lt;4%),"عدم کسب مرحله دوم اعتباردهی"))</f>
        <v>عدم کسب مرحله دوم اعتباردهی</v>
      </c>
      <c r="D12" s="225" t="str">
        <f>IF(AND(L12&gt;=5.6%,L12&lt;=8%),"کسب مرحله سوم اعتباردهی",IF(AND(L12&gt;=0%,L12&lt;5.6%),"عدم کسب مرحله سوم اعتباردهی"))</f>
        <v>عدم کسب مرحله سوم اعتباردهی</v>
      </c>
      <c r="E12" s="151"/>
      <c r="F12" s="259">
        <v>4</v>
      </c>
      <c r="G12" s="260"/>
      <c r="H12" s="231" t="s">
        <v>324</v>
      </c>
      <c r="I12" s="226">
        <v>0.08</v>
      </c>
      <c r="J12" s="256">
        <f>I593</f>
        <v>47</v>
      </c>
      <c r="K12" s="256"/>
      <c r="L12" s="228">
        <f t="shared" si="0"/>
        <v>0</v>
      </c>
      <c r="M12" s="229">
        <f>M593</f>
        <v>0</v>
      </c>
    </row>
    <row r="13" spans="1:13" ht="15.75" customHeight="1" x14ac:dyDescent="0.55000000000000004">
      <c r="A13" s="179"/>
      <c r="B13" s="223" t="str">
        <f>IF(AND(L13&gt;=5.6%,L13&lt;=14%),"کسب مرحله اول اعتباردهی",IF(AND(L13&gt;=0%,L13&lt;5.6%),"عدم کسب مرحله اول اعتباردهی"))</f>
        <v>عدم کسب مرحله اول اعتباردهی</v>
      </c>
      <c r="C13" s="224" t="str">
        <f>IF(AND(L13&gt;=7%,L13&lt;=14%),"کسب مرحله دوم اعتباردهی",IF(AND(L13&gt;=0%,L13&lt;7%),"عدم کسب مرحله دوم اعتباردهی"))</f>
        <v>عدم کسب مرحله دوم اعتباردهی</v>
      </c>
      <c r="D13" s="225" t="str">
        <f>IF(AND(L13&gt;=11.2%,L13&lt;=14%),"کسب مرحله سوم اعتباردهی",IF(AND(L13&gt;=0%,L13&lt;11.2%),"عدم کسب مرحله سوم اعتباردهی"))</f>
        <v>عدم کسب مرحله سوم اعتباردهی</v>
      </c>
      <c r="E13" s="151"/>
      <c r="F13" s="259">
        <v>5</v>
      </c>
      <c r="G13" s="260"/>
      <c r="H13" s="231" t="s">
        <v>436</v>
      </c>
      <c r="I13" s="226">
        <v>0.14000000000000001</v>
      </c>
      <c r="J13" s="256">
        <f>I648</f>
        <v>105</v>
      </c>
      <c r="K13" s="256"/>
      <c r="L13" s="228">
        <f t="shared" si="0"/>
        <v>0</v>
      </c>
      <c r="M13" s="229">
        <f>M648</f>
        <v>0</v>
      </c>
    </row>
    <row r="14" spans="1:13" ht="15.75" customHeight="1" x14ac:dyDescent="0.55000000000000004">
      <c r="A14" s="179"/>
      <c r="B14" s="223" t="str">
        <f>IF(AND(L14&gt;=3%,L14&lt;=10%),"کسب مرحله اول اعتباردهی",IF(AND(L14&gt;=0%,L14&lt;3%),"عدم کسب مرحله اول اعتباردهی"))</f>
        <v>کسب مرحله اول اعتباردهی</v>
      </c>
      <c r="C14" s="224" t="str">
        <f>IF(AND(L14&gt;=5%,L14&lt;=10%),"کسب مرحله دوم اعتباردهی",IF(AND(L14&gt;=0%,L14&lt;5%),"عدم کسب مرحله دوم اعتباردهی"))</f>
        <v>کسب مرحله دوم اعتباردهی</v>
      </c>
      <c r="D14" s="225" t="str">
        <f>IF(AND(L14&gt;=7%,L14&lt;=10%),"کسب مرحله سوم اعتباردهی",IF(AND(L14&gt;=0%,L14&lt;7%),"عدم کسب مرحله سوم اعتباردهی"))</f>
        <v>عدم کسب مرحله سوم اعتباردهی</v>
      </c>
      <c r="E14" s="151"/>
      <c r="F14" s="259">
        <v>6</v>
      </c>
      <c r="G14" s="260"/>
      <c r="H14" s="231" t="s">
        <v>325</v>
      </c>
      <c r="I14" s="226">
        <v>0.1</v>
      </c>
      <c r="J14" s="256">
        <f>I757</f>
        <v>96</v>
      </c>
      <c r="K14" s="256"/>
      <c r="L14" s="228">
        <f t="shared" si="0"/>
        <v>6.3541666666666677E-2</v>
      </c>
      <c r="M14" s="229">
        <f>M757</f>
        <v>61</v>
      </c>
    </row>
    <row r="15" spans="1:13" ht="15.75" customHeight="1" x14ac:dyDescent="0.55000000000000004">
      <c r="A15" s="179"/>
      <c r="B15" s="223" t="str">
        <f>IF(AND(L15&gt;=4.5%,L15&lt;=9%),"کسب مرحله اول اعتباردهی",IF(AND(L15&gt;=0%,L15&lt;4.5%),"عدم کسب مرحله اول اعتباردهی"))</f>
        <v>کسب مرحله اول اعتباردهی</v>
      </c>
      <c r="C15" s="224" t="str">
        <f>IF(AND(L15&gt;=5.4%,L15&lt;=9%),"کسب مرحله دوم اعتباردهی",IF(AND(L15&gt;=0%,L15&lt;5.4%),"عدم کسب مرحله دوم اعتباردهی"))</f>
        <v>کسب مرحله دوم اعتباردهی</v>
      </c>
      <c r="D15" s="225" t="str">
        <f>IF(AND(L15&gt;=7.2%,L15&lt;=9%),"کسب مرحله سوم اعتباردهی",IF(AND(L15&gt;=0%,L15&lt;7.2%),"عدم کسب مرحله سوم اعتباردهی"))</f>
        <v>کسب مرحله سوم اعتباردهی</v>
      </c>
      <c r="E15" s="151"/>
      <c r="F15" s="259">
        <v>7</v>
      </c>
      <c r="G15" s="260"/>
      <c r="H15" s="231" t="s">
        <v>917</v>
      </c>
      <c r="I15" s="226">
        <v>0.09</v>
      </c>
      <c r="J15" s="256">
        <f>I838</f>
        <v>90</v>
      </c>
      <c r="K15" s="256"/>
      <c r="L15" s="228">
        <f t="shared" si="0"/>
        <v>0.09</v>
      </c>
      <c r="M15" s="229">
        <f>M838</f>
        <v>90</v>
      </c>
    </row>
    <row r="16" spans="1:13" ht="15.75" customHeight="1" x14ac:dyDescent="0.55000000000000004">
      <c r="A16" s="179"/>
      <c r="B16" s="223" t="str">
        <f>IF(AND(L16&gt;=3.2%,L16&lt;=8%),"کسب مرحله اول اعتباردهی",IF(AND(L16&gt;=0%,L16&lt;3.2%),"عدم کسب مرحله اول اعتباردهی"))</f>
        <v>کسب مرحله اول اعتباردهی</v>
      </c>
      <c r="C16" s="224" t="str">
        <f>IF(AND(L16&gt;=4%,L16&lt;=8%),"کسب مرحله دوم اعتباردهی",IF(AND(L16&gt;=0%,L16&lt;4%),"عدم کسب مرحله دوم اعتباردهی"))</f>
        <v>کسب مرحله دوم اعتباردهی</v>
      </c>
      <c r="D16" s="225" t="str">
        <f>IF(AND(L16&gt;=6.4%,L16&lt;=8%),"کسب مرحله سوم اعتباردهی",IF(AND(L16&gt;=0%,L16&lt;6.4%),"عدم کسب مرحله سوم اعتباردهی"))</f>
        <v>کسب مرحله سوم اعتباردهی</v>
      </c>
      <c r="E16" s="151"/>
      <c r="F16" s="259">
        <v>8</v>
      </c>
      <c r="G16" s="260"/>
      <c r="H16" s="231" t="s">
        <v>330</v>
      </c>
      <c r="I16" s="226">
        <v>0.08</v>
      </c>
      <c r="J16" s="256">
        <f>I953</f>
        <v>91</v>
      </c>
      <c r="K16" s="256"/>
      <c r="L16" s="228">
        <f t="shared" si="0"/>
        <v>6.6294505494505496E-2</v>
      </c>
      <c r="M16" s="229">
        <f>M953</f>
        <v>75.41</v>
      </c>
    </row>
    <row r="17" spans="1:13" ht="15.75" customHeight="1" x14ac:dyDescent="0.55000000000000004">
      <c r="A17" s="179"/>
      <c r="B17" s="223" t="str">
        <f>IF(AND(L17&gt;=2%,L17&lt;=4%),"کسب مرحله اول اعتباردهی",IF(AND(L17&gt;=0%,L17&lt;2%),"عدم کسب مرحله اول اعتباردهی"))</f>
        <v>کسب مرحله اول اعتباردهی</v>
      </c>
      <c r="C17" s="224" t="str">
        <f>IF(AND(L17&gt;=2.4%,L17&lt;=4%),"کسب مرحله دوم اعتباردهی",IF(AND(L17&gt;=0%,L17&lt;2.4%),"عدم کسب مرحله دوم اعتباردهی"))</f>
        <v>کسب مرحله دوم اعتباردهی</v>
      </c>
      <c r="D17" s="225" t="str">
        <f>IF(AND(L17&gt;=3.6%,L17&lt;=4%),"کسب مرحله سوم اعتباردهی",IF(AND(L17&gt;=0%,L17&lt;3.6%),"عدم کسب مرحله سوم اعتباردهی"))</f>
        <v>کسب مرحله سوم اعتباردهی</v>
      </c>
      <c r="E17" s="151"/>
      <c r="F17" s="259">
        <v>9</v>
      </c>
      <c r="G17" s="260"/>
      <c r="H17" s="231" t="s">
        <v>331</v>
      </c>
      <c r="I17" s="226">
        <v>0.04</v>
      </c>
      <c r="J17" s="256">
        <f>I1046</f>
        <v>42</v>
      </c>
      <c r="K17" s="256"/>
      <c r="L17" s="228">
        <f t="shared" si="0"/>
        <v>3.619047619047619E-2</v>
      </c>
      <c r="M17" s="229">
        <f>M1046</f>
        <v>38</v>
      </c>
    </row>
    <row r="18" spans="1:13" ht="15.75" customHeight="1" x14ac:dyDescent="0.55000000000000004">
      <c r="A18" s="179"/>
      <c r="B18" s="223" t="str">
        <f>IF(AND(L18&gt;=3.6%,L18&lt;=9%),"کسب مرحله اول اعتباردهی",IF(AND(L18&gt;=0%,L18&lt;3.6%),"عدم کسب مرحله اول اعتباردهی"))</f>
        <v>کسب مرحله اول اعتباردهی</v>
      </c>
      <c r="C18" s="224" t="str">
        <f>IF(AND(L18&gt;=4.5%,L18&lt;=9%),"کسب مرحله دوم اعتباردهی",IF(AND(L18&gt;=0%,L18&lt;4.5%),"عدم کسب مرحله دوم اعتباردهی"))</f>
        <v>کسب مرحله دوم اعتباردهی</v>
      </c>
      <c r="D18" s="225" t="str">
        <f>IF(AND(L18&gt;=7.2%,L18&lt;=9%),"کسب مرحله سوم اعتباردهی",IF(AND(L18&gt;=0%,L18&lt;7.2%),"عدم کسب مرحله سوم اعتباردهی"))</f>
        <v>کسب مرحله سوم اعتباردهی</v>
      </c>
      <c r="E18" s="151"/>
      <c r="F18" s="259">
        <v>10</v>
      </c>
      <c r="G18" s="260"/>
      <c r="H18" s="231" t="s">
        <v>326</v>
      </c>
      <c r="I18" s="226">
        <v>0.09</v>
      </c>
      <c r="J18" s="256">
        <f>I1095</f>
        <v>57</v>
      </c>
      <c r="K18" s="256"/>
      <c r="L18" s="228">
        <f t="shared" si="0"/>
        <v>7.7368421052631586E-2</v>
      </c>
      <c r="M18" s="229">
        <f>M1095</f>
        <v>49</v>
      </c>
    </row>
    <row r="19" spans="1:13" ht="15.75" customHeight="1" x14ac:dyDescent="0.55000000000000004">
      <c r="A19" s="179"/>
      <c r="B19" s="223" t="str">
        <f>IF(AND(L19&gt;=5.25%,L19&lt;=15%),"کسب مرحله اول اعتباردهی",IF(AND(L19&gt;=0%,L19&lt;5.25%),"عدم کسب مرحله اول اعتباردهی"))</f>
        <v>کسب مرحله اول اعتباردهی</v>
      </c>
      <c r="C19" s="224" t="str">
        <f>IF(AND(L19&gt;=7.5%,L19&lt;=15%),"کسب مرحله دوم اعتباردهی",IF(AND(L19&gt;=0%,L19&lt;7.5%),"عدم کسب مرحله دوم اعتباردهی"))</f>
        <v>کسب مرحله دوم اعتباردهی</v>
      </c>
      <c r="D19" s="225" t="str">
        <f>IF(AND(L19&gt;=12%,L19&lt;=15%),"کسب مرحله سوم اعتباردهی",IF(AND(L19&gt;=0%,L19&lt;12%),"عدم کسب مرحله سوم اعتباردهی"))</f>
        <v>کسب مرحله سوم اعتباردهی</v>
      </c>
      <c r="E19" s="151"/>
      <c r="F19" s="259">
        <v>11</v>
      </c>
      <c r="G19" s="260"/>
      <c r="H19" s="231" t="s">
        <v>332</v>
      </c>
      <c r="I19" s="226">
        <v>0.15</v>
      </c>
      <c r="J19" s="256">
        <f>I1148</f>
        <v>156</v>
      </c>
      <c r="K19" s="256"/>
      <c r="L19" s="228">
        <f>M19*I19/J19</f>
        <v>0.12115384615384614</v>
      </c>
      <c r="M19" s="229">
        <f>M1148</f>
        <v>126</v>
      </c>
    </row>
    <row r="20" spans="1:13" ht="15.75" customHeight="1" x14ac:dyDescent="0.4">
      <c r="A20" s="179"/>
      <c r="B20" s="223" t="str">
        <f>IF(AND(L20&gt;=6%,L20&lt;=15%),"کسب مرحله اول اعتباردهی",IF(AND(L20&gt;=0%,L20&lt;6%),"عدم کسب مرحله اول اعتباردهی"))</f>
        <v>کسب مرحله اول اعتباردهی</v>
      </c>
      <c r="C20" s="224" t="str">
        <f>IF(AND(L20&gt;=9%,L20&lt;=15%),"کسب مرحله دوم اعتباردهی",IF(AND(L20&gt;=0%,L20&lt;9%),"عدم کسب مرحله دوم اعتباردهی"))</f>
        <v>کسب مرحله دوم اعتباردهی</v>
      </c>
      <c r="D20" s="225" t="str">
        <f>IF(AND(L20&gt;=12%,L20&lt;=15%),"کسب مرحله سوم اعتباردهی",IF(AND(L20&gt;=0%,L20&lt;12%),"عدم کسب مرحله سوم اعتباردهی"))</f>
        <v>کسب مرحله سوم اعتباردهی</v>
      </c>
      <c r="E20" s="151"/>
      <c r="F20" s="221" t="s">
        <v>1144</v>
      </c>
      <c r="G20" s="232"/>
      <c r="H20" s="220"/>
      <c r="I20" s="226">
        <v>0.15</v>
      </c>
      <c r="J20" s="256">
        <f>I1227</f>
        <v>242</v>
      </c>
      <c r="K20" s="256"/>
      <c r="L20" s="228">
        <f>M20*I20/J20</f>
        <v>0.14442148760330575</v>
      </c>
      <c r="M20" s="229">
        <f>M1227</f>
        <v>233</v>
      </c>
    </row>
    <row r="21" spans="1:13" ht="15.75" customHeight="1" x14ac:dyDescent="0.5">
      <c r="A21" s="6"/>
      <c r="B21" s="154"/>
      <c r="C21" s="155"/>
      <c r="D21" s="151"/>
      <c r="E21" s="209"/>
      <c r="F21" s="264" t="s">
        <v>71</v>
      </c>
      <c r="G21" s="265"/>
      <c r="H21" s="265"/>
      <c r="I21" s="270">
        <f>SUM(J9:K20)</f>
        <v>1116</v>
      </c>
      <c r="J21" s="270"/>
      <c r="K21" s="270"/>
      <c r="L21" s="270"/>
      <c r="M21" s="271"/>
    </row>
    <row r="22" spans="1:13" ht="15.75" customHeight="1" x14ac:dyDescent="0.5">
      <c r="A22" s="6"/>
      <c r="B22" s="154"/>
      <c r="C22" s="155"/>
      <c r="D22" s="151"/>
      <c r="E22" s="209"/>
      <c r="F22" s="264" t="s">
        <v>918</v>
      </c>
      <c r="G22" s="265"/>
      <c r="H22" s="265"/>
      <c r="I22" s="296">
        <f>I21*1/I21</f>
        <v>1</v>
      </c>
      <c r="J22" s="296"/>
      <c r="K22" s="296"/>
      <c r="L22" s="296"/>
      <c r="M22" s="297"/>
    </row>
    <row r="23" spans="1:13" ht="19.2" x14ac:dyDescent="0.6">
      <c r="A23" s="6"/>
      <c r="B23" s="154"/>
      <c r="C23" s="155"/>
      <c r="D23" s="151"/>
      <c r="E23" s="210"/>
      <c r="F23" s="266" t="s">
        <v>966</v>
      </c>
      <c r="G23" s="267"/>
      <c r="H23" s="267"/>
      <c r="I23" s="298">
        <f>SUM(M9:M20)</f>
        <v>672.41</v>
      </c>
      <c r="J23" s="298"/>
      <c r="K23" s="298"/>
      <c r="L23" s="298"/>
      <c r="M23" s="299"/>
    </row>
    <row r="24" spans="1:13" ht="19.2" x14ac:dyDescent="0.6">
      <c r="A24" s="6"/>
      <c r="B24" s="154"/>
      <c r="C24" s="155"/>
      <c r="D24" s="151"/>
      <c r="E24" s="10"/>
      <c r="F24" s="266" t="s">
        <v>978</v>
      </c>
      <c r="G24" s="267"/>
      <c r="H24" s="267"/>
      <c r="I24" s="300">
        <f>I23*1/I21</f>
        <v>0.60251792114695335</v>
      </c>
      <c r="J24" s="300"/>
      <c r="K24" s="300"/>
      <c r="L24" s="300"/>
      <c r="M24" s="301"/>
    </row>
    <row r="25" spans="1:13" ht="19.8" thickBot="1" x14ac:dyDescent="0.65">
      <c r="A25" s="6"/>
      <c r="B25" s="154"/>
      <c r="C25" s="155"/>
      <c r="D25" s="151"/>
      <c r="E25" s="10"/>
      <c r="F25" s="268" t="s">
        <v>554</v>
      </c>
      <c r="G25" s="269"/>
      <c r="H25" s="269"/>
      <c r="I25" s="498" t="str">
        <f>IF(AND(COUNTIF(B9:B20,"کسب مرحله اول اعتباردهی")=12,I24&gt;=65%,COUNTIF(C9:C20,"کسب مرحله دوم اعتباردهی")=12,I24&gt;=75%,COUNTIF(D9:E20,"کسب مرحله سوم اعتباردهی")=12,I24&gt;=85%), "کسب مرحله سوم اعتباردهی", IF(AND(COUNTIF(B9:B20,"کسب مرحله اول اعتباردهی")=12,I24&gt;=65%,COUNTIF(C9:C20,"کسب مرحله دوم اعتباردهی")=12,I24&gt;=75%), "کسب مرحله دوم اعتباردهی", IF(AND(COUNTIF(D9:E20,"کسب مرحله سوم اعتباردهی")=12,I24&gt;=85%), "کسب مرحله سوم اعتباردهی", IF(AND(COUNTIF(B9:B20,"کسب مرحله اول اعتباردهی")=12,I24&gt;=65%), "کسب مرحله اول اعتباردهی", "عدم کسب اعتباردهی"))))</f>
        <v>عدم کسب اعتباردهی</v>
      </c>
      <c r="J25" s="498"/>
      <c r="K25" s="498"/>
      <c r="L25" s="498"/>
      <c r="M25" s="499"/>
    </row>
    <row r="26" spans="1:13" ht="5.4" customHeight="1" thickBot="1" x14ac:dyDescent="0.65">
      <c r="B26" s="10"/>
      <c r="C26" s="10"/>
      <c r="D26" s="11"/>
      <c r="E26" s="10"/>
      <c r="F26" s="142"/>
      <c r="G26" s="142"/>
      <c r="H26" s="142"/>
      <c r="I26" s="114"/>
      <c r="J26" s="114"/>
      <c r="K26" s="114"/>
      <c r="L26" s="114"/>
      <c r="M26" s="114"/>
    </row>
    <row r="27" spans="1:13" ht="16.2" x14ac:dyDescent="0.5">
      <c r="A27" s="143" t="s">
        <v>7</v>
      </c>
      <c r="B27" s="410" t="s">
        <v>74</v>
      </c>
      <c r="C27" s="411"/>
      <c r="D27" s="402" t="s">
        <v>73</v>
      </c>
      <c r="E27" s="403"/>
      <c r="F27" s="10"/>
      <c r="G27" s="143" t="s">
        <v>7</v>
      </c>
      <c r="H27" s="144" t="s">
        <v>74</v>
      </c>
      <c r="I27" s="402" t="s">
        <v>73</v>
      </c>
      <c r="J27" s="402"/>
      <c r="K27" s="402"/>
      <c r="L27" s="403"/>
      <c r="M27" s="81"/>
    </row>
    <row r="28" spans="1:13" ht="25.2" customHeight="1" x14ac:dyDescent="0.55000000000000004">
      <c r="A28" s="138">
        <v>1</v>
      </c>
      <c r="B28" s="406" t="s">
        <v>86</v>
      </c>
      <c r="C28" s="407"/>
      <c r="D28" s="404"/>
      <c r="E28" s="405"/>
      <c r="F28" s="112"/>
      <c r="G28" s="138">
        <v>4</v>
      </c>
      <c r="H28" s="233" t="s">
        <v>1143</v>
      </c>
      <c r="I28" s="404"/>
      <c r="J28" s="404"/>
      <c r="K28" s="404"/>
      <c r="L28" s="405"/>
      <c r="M28" s="113"/>
    </row>
    <row r="29" spans="1:13" ht="25.2" customHeight="1" x14ac:dyDescent="0.55000000000000004">
      <c r="A29" s="138">
        <v>2</v>
      </c>
      <c r="B29" s="406" t="s">
        <v>86</v>
      </c>
      <c r="C29" s="407"/>
      <c r="D29" s="404"/>
      <c r="E29" s="405"/>
      <c r="F29" s="112"/>
      <c r="G29" s="138">
        <v>5</v>
      </c>
      <c r="H29" s="233" t="s">
        <v>86</v>
      </c>
      <c r="I29" s="404"/>
      <c r="J29" s="404"/>
      <c r="K29" s="404"/>
      <c r="L29" s="405"/>
      <c r="M29" s="113"/>
    </row>
    <row r="30" spans="1:13" ht="25.2" customHeight="1" thickBot="1" x14ac:dyDescent="0.6">
      <c r="A30" s="19">
        <v>3</v>
      </c>
      <c r="B30" s="408" t="s">
        <v>86</v>
      </c>
      <c r="C30" s="409"/>
      <c r="D30" s="400"/>
      <c r="E30" s="401"/>
      <c r="F30" s="112"/>
      <c r="G30" s="19">
        <v>6</v>
      </c>
      <c r="H30" s="234" t="s">
        <v>86</v>
      </c>
      <c r="I30" s="400"/>
      <c r="J30" s="400"/>
      <c r="K30" s="400"/>
      <c r="L30" s="401"/>
      <c r="M30" s="113"/>
    </row>
    <row r="31" spans="1:13" ht="3" customHeight="1" x14ac:dyDescent="0.55000000000000004">
      <c r="A31" s="180"/>
      <c r="B31" s="134"/>
      <c r="C31" s="134"/>
      <c r="D31" s="134"/>
      <c r="E31" s="8"/>
      <c r="F31" s="8"/>
      <c r="G31" s="8"/>
      <c r="H31" s="15"/>
      <c r="I31" s="15"/>
      <c r="J31" s="15"/>
      <c r="K31" s="15"/>
      <c r="L31" s="15"/>
      <c r="M31" s="15"/>
    </row>
    <row r="32" spans="1:13" ht="16.8" x14ac:dyDescent="0.55000000000000004">
      <c r="A32" s="179">
        <v>2</v>
      </c>
      <c r="B32" s="396" t="s">
        <v>1078</v>
      </c>
      <c r="C32" s="396"/>
      <c r="D32" s="396"/>
      <c r="E32" s="396"/>
      <c r="F32" s="396"/>
      <c r="G32" s="396"/>
      <c r="H32" s="396"/>
      <c r="I32" s="396"/>
      <c r="J32" s="396"/>
      <c r="K32" s="15"/>
      <c r="L32" s="15"/>
      <c r="M32" s="15"/>
    </row>
    <row r="33" spans="1:13" ht="16.2" x14ac:dyDescent="0.4">
      <c r="A33" s="143" t="s">
        <v>87</v>
      </c>
      <c r="B33" s="307" t="s">
        <v>88</v>
      </c>
      <c r="C33" s="307"/>
      <c r="D33" s="307"/>
      <c r="E33" s="307"/>
      <c r="F33" s="307"/>
      <c r="G33" s="307"/>
      <c r="H33" s="307"/>
      <c r="I33" s="307"/>
      <c r="J33" s="307"/>
      <c r="K33" s="307"/>
      <c r="L33" s="307"/>
      <c r="M33" s="308"/>
    </row>
    <row r="34" spans="1:13" ht="16.8" x14ac:dyDescent="0.4">
      <c r="A34" s="138">
        <v>1.2</v>
      </c>
      <c r="B34" s="302"/>
      <c r="C34" s="302"/>
      <c r="D34" s="302"/>
      <c r="E34" s="302"/>
      <c r="F34" s="302"/>
      <c r="G34" s="302"/>
      <c r="H34" s="302"/>
      <c r="I34" s="302"/>
      <c r="J34" s="302"/>
      <c r="K34" s="302"/>
      <c r="L34" s="302"/>
      <c r="M34" s="303"/>
    </row>
    <row r="35" spans="1:13" ht="16.8" x14ac:dyDescent="0.4">
      <c r="A35" s="138">
        <v>1.3</v>
      </c>
      <c r="B35" s="302"/>
      <c r="C35" s="302"/>
      <c r="D35" s="302"/>
      <c r="E35" s="302"/>
      <c r="F35" s="302"/>
      <c r="G35" s="302"/>
      <c r="H35" s="302"/>
      <c r="I35" s="302"/>
      <c r="J35" s="302"/>
      <c r="K35" s="302"/>
      <c r="L35" s="302"/>
      <c r="M35" s="303"/>
    </row>
    <row r="36" spans="1:13" ht="16.8" x14ac:dyDescent="0.4">
      <c r="A36" s="138">
        <v>1.4</v>
      </c>
      <c r="B36" s="302"/>
      <c r="C36" s="302"/>
      <c r="D36" s="302"/>
      <c r="E36" s="302"/>
      <c r="F36" s="302"/>
      <c r="G36" s="302"/>
      <c r="H36" s="302"/>
      <c r="I36" s="302"/>
      <c r="J36" s="302"/>
      <c r="K36" s="302"/>
      <c r="L36" s="302"/>
      <c r="M36" s="303"/>
    </row>
    <row r="37" spans="1:13" ht="16.8" x14ac:dyDescent="0.4">
      <c r="A37" s="138">
        <v>1.5</v>
      </c>
      <c r="B37" s="302"/>
      <c r="C37" s="302"/>
      <c r="D37" s="302"/>
      <c r="E37" s="302"/>
      <c r="F37" s="302"/>
      <c r="G37" s="302"/>
      <c r="H37" s="302"/>
      <c r="I37" s="302"/>
      <c r="J37" s="302"/>
      <c r="K37" s="302"/>
      <c r="L37" s="302"/>
      <c r="M37" s="303"/>
    </row>
    <row r="38" spans="1:13" ht="16.8" x14ac:dyDescent="0.4">
      <c r="A38" s="138">
        <v>2.1</v>
      </c>
      <c r="B38" s="302"/>
      <c r="C38" s="302"/>
      <c r="D38" s="302"/>
      <c r="E38" s="302"/>
      <c r="F38" s="302"/>
      <c r="G38" s="302"/>
      <c r="H38" s="302"/>
      <c r="I38" s="302"/>
      <c r="J38" s="302"/>
      <c r="K38" s="302"/>
      <c r="L38" s="302"/>
      <c r="M38" s="303"/>
    </row>
    <row r="39" spans="1:13" ht="16.8" x14ac:dyDescent="0.4">
      <c r="A39" s="138">
        <v>10.199999999999999</v>
      </c>
      <c r="B39" s="302"/>
      <c r="C39" s="302"/>
      <c r="D39" s="302"/>
      <c r="E39" s="302"/>
      <c r="F39" s="302"/>
      <c r="G39" s="302"/>
      <c r="H39" s="302"/>
      <c r="I39" s="302"/>
      <c r="J39" s="302"/>
      <c r="K39" s="302"/>
      <c r="L39" s="302"/>
      <c r="M39" s="303"/>
    </row>
    <row r="40" spans="1:13" ht="17.399999999999999" thickBot="1" x14ac:dyDescent="0.45">
      <c r="A40" s="19">
        <v>11.4</v>
      </c>
      <c r="B40" s="310"/>
      <c r="C40" s="310"/>
      <c r="D40" s="310"/>
      <c r="E40" s="310"/>
      <c r="F40" s="310"/>
      <c r="G40" s="310"/>
      <c r="H40" s="310"/>
      <c r="I40" s="310"/>
      <c r="J40" s="310"/>
      <c r="K40" s="310"/>
      <c r="L40" s="310"/>
      <c r="M40" s="311"/>
    </row>
    <row r="41" spans="1:13" ht="6" customHeight="1" x14ac:dyDescent="0.55000000000000004">
      <c r="A41" s="180"/>
      <c r="B41" s="134"/>
      <c r="C41" s="134"/>
      <c r="D41" s="134"/>
      <c r="E41" s="134"/>
      <c r="F41" s="134"/>
      <c r="G41" s="134"/>
      <c r="H41" s="15"/>
      <c r="I41" s="15"/>
      <c r="J41" s="15"/>
      <c r="K41" s="15"/>
      <c r="L41" s="15"/>
      <c r="M41" s="15"/>
    </row>
    <row r="42" spans="1:13" ht="16.2" x14ac:dyDescent="0.4">
      <c r="A42" s="179">
        <v>3</v>
      </c>
      <c r="B42" s="396" t="s">
        <v>89</v>
      </c>
      <c r="C42" s="396"/>
      <c r="D42" s="396"/>
      <c r="E42" s="396"/>
      <c r="F42" s="396"/>
      <c r="G42" s="396"/>
      <c r="H42" s="396"/>
      <c r="I42" s="396"/>
      <c r="J42" s="396"/>
      <c r="K42" s="396"/>
      <c r="L42" s="396"/>
      <c r="M42" s="396"/>
    </row>
    <row r="43" spans="1:13" ht="16.2" x14ac:dyDescent="0.4">
      <c r="A43" s="145" t="s">
        <v>7</v>
      </c>
      <c r="B43" s="397" t="s">
        <v>90</v>
      </c>
      <c r="C43" s="398"/>
      <c r="D43" s="398"/>
      <c r="E43" s="398"/>
      <c r="F43" s="398"/>
      <c r="G43" s="398"/>
      <c r="H43" s="398"/>
      <c r="I43" s="398"/>
      <c r="J43" s="399"/>
      <c r="K43" s="307" t="s">
        <v>1014</v>
      </c>
      <c r="L43" s="307"/>
      <c r="M43" s="308"/>
    </row>
    <row r="44" spans="1:13" ht="16.8" x14ac:dyDescent="0.4">
      <c r="A44" s="136">
        <v>1</v>
      </c>
      <c r="B44" s="302"/>
      <c r="C44" s="302"/>
      <c r="D44" s="302"/>
      <c r="E44" s="302"/>
      <c r="F44" s="302"/>
      <c r="G44" s="302"/>
      <c r="H44" s="302"/>
      <c r="I44" s="302"/>
      <c r="J44" s="302"/>
      <c r="K44" s="261"/>
      <c r="L44" s="261"/>
      <c r="M44" s="273"/>
    </row>
    <row r="45" spans="1:13" ht="16.8" x14ac:dyDescent="0.4">
      <c r="A45" s="136">
        <v>2</v>
      </c>
      <c r="B45" s="302"/>
      <c r="C45" s="302"/>
      <c r="D45" s="302"/>
      <c r="E45" s="302"/>
      <c r="F45" s="302"/>
      <c r="G45" s="302"/>
      <c r="H45" s="302"/>
      <c r="I45" s="302"/>
      <c r="J45" s="302"/>
      <c r="K45" s="261"/>
      <c r="L45" s="261"/>
      <c r="M45" s="273"/>
    </row>
    <row r="46" spans="1:13" ht="16.8" x14ac:dyDescent="0.4">
      <c r="A46" s="136">
        <v>3</v>
      </c>
      <c r="B46" s="302"/>
      <c r="C46" s="302"/>
      <c r="D46" s="302"/>
      <c r="E46" s="302"/>
      <c r="F46" s="302"/>
      <c r="G46" s="302"/>
      <c r="H46" s="302"/>
      <c r="I46" s="302"/>
      <c r="J46" s="302"/>
      <c r="K46" s="261"/>
      <c r="L46" s="261"/>
      <c r="M46" s="273"/>
    </row>
    <row r="47" spans="1:13" ht="16.8" x14ac:dyDescent="0.4">
      <c r="A47" s="136">
        <v>4</v>
      </c>
      <c r="B47" s="302"/>
      <c r="C47" s="302"/>
      <c r="D47" s="302"/>
      <c r="E47" s="302"/>
      <c r="F47" s="302"/>
      <c r="G47" s="302"/>
      <c r="H47" s="302"/>
      <c r="I47" s="302"/>
      <c r="J47" s="302"/>
      <c r="K47" s="261"/>
      <c r="L47" s="261"/>
      <c r="M47" s="273"/>
    </row>
    <row r="48" spans="1:13" ht="16.8" x14ac:dyDescent="0.4">
      <c r="A48" s="136">
        <v>5</v>
      </c>
      <c r="B48" s="302"/>
      <c r="C48" s="302"/>
      <c r="D48" s="302"/>
      <c r="E48" s="302"/>
      <c r="F48" s="302"/>
      <c r="G48" s="302"/>
      <c r="H48" s="302"/>
      <c r="I48" s="302"/>
      <c r="J48" s="302"/>
      <c r="K48" s="261"/>
      <c r="L48" s="261"/>
      <c r="M48" s="273"/>
    </row>
    <row r="49" spans="1:13" ht="16.8" x14ac:dyDescent="0.4">
      <c r="A49" s="136">
        <v>6</v>
      </c>
      <c r="B49" s="302"/>
      <c r="C49" s="302"/>
      <c r="D49" s="302"/>
      <c r="E49" s="302"/>
      <c r="F49" s="302"/>
      <c r="G49" s="302"/>
      <c r="H49" s="302"/>
      <c r="I49" s="302"/>
      <c r="J49" s="302"/>
      <c r="K49" s="261"/>
      <c r="L49" s="261"/>
      <c r="M49" s="273"/>
    </row>
    <row r="50" spans="1:13" ht="16.8" x14ac:dyDescent="0.4">
      <c r="A50" s="136">
        <v>7</v>
      </c>
      <c r="B50" s="302"/>
      <c r="C50" s="302"/>
      <c r="D50" s="302"/>
      <c r="E50" s="302"/>
      <c r="F50" s="302"/>
      <c r="G50" s="302"/>
      <c r="H50" s="302"/>
      <c r="I50" s="302"/>
      <c r="J50" s="302"/>
      <c r="K50" s="261"/>
      <c r="L50" s="261"/>
      <c r="M50" s="273"/>
    </row>
    <row r="51" spans="1:13" ht="16.8" x14ac:dyDescent="0.4">
      <c r="A51" s="136">
        <v>8</v>
      </c>
      <c r="B51" s="302"/>
      <c r="C51" s="302"/>
      <c r="D51" s="302"/>
      <c r="E51" s="302"/>
      <c r="F51" s="302"/>
      <c r="G51" s="302"/>
      <c r="H51" s="302"/>
      <c r="I51" s="302"/>
      <c r="J51" s="302"/>
      <c r="K51" s="261"/>
      <c r="L51" s="261"/>
      <c r="M51" s="273"/>
    </row>
    <row r="52" spans="1:13" ht="16.8" x14ac:dyDescent="0.4">
      <c r="A52" s="136">
        <v>9</v>
      </c>
      <c r="B52" s="302"/>
      <c r="C52" s="302"/>
      <c r="D52" s="302"/>
      <c r="E52" s="302"/>
      <c r="F52" s="302"/>
      <c r="G52" s="302"/>
      <c r="H52" s="302"/>
      <c r="I52" s="302"/>
      <c r="J52" s="302"/>
      <c r="K52" s="261"/>
      <c r="L52" s="261"/>
      <c r="M52" s="273"/>
    </row>
    <row r="53" spans="1:13" ht="16.8" x14ac:dyDescent="0.4">
      <c r="A53" s="136">
        <v>10</v>
      </c>
      <c r="B53" s="302"/>
      <c r="C53" s="302"/>
      <c r="D53" s="302"/>
      <c r="E53" s="302"/>
      <c r="F53" s="302"/>
      <c r="G53" s="302"/>
      <c r="H53" s="302"/>
      <c r="I53" s="302"/>
      <c r="J53" s="302"/>
      <c r="K53" s="261"/>
      <c r="L53" s="261"/>
      <c r="M53" s="273"/>
    </row>
    <row r="54" spans="1:13" ht="16.8" x14ac:dyDescent="0.4">
      <c r="A54" s="136">
        <v>11</v>
      </c>
      <c r="B54" s="302"/>
      <c r="C54" s="302"/>
      <c r="D54" s="302"/>
      <c r="E54" s="302"/>
      <c r="F54" s="302"/>
      <c r="G54" s="302"/>
      <c r="H54" s="302"/>
      <c r="I54" s="302"/>
      <c r="J54" s="302"/>
      <c r="K54" s="261"/>
      <c r="L54" s="261"/>
      <c r="M54" s="273"/>
    </row>
    <row r="55" spans="1:13" ht="17.399999999999999" thickBot="1" x14ac:dyDescent="0.45">
      <c r="A55" s="20">
        <v>12</v>
      </c>
      <c r="B55" s="310"/>
      <c r="C55" s="310"/>
      <c r="D55" s="310"/>
      <c r="E55" s="310"/>
      <c r="F55" s="310"/>
      <c r="G55" s="310"/>
      <c r="H55" s="310"/>
      <c r="I55" s="310"/>
      <c r="J55" s="310"/>
      <c r="K55" s="304"/>
      <c r="L55" s="304"/>
      <c r="M55" s="494"/>
    </row>
    <row r="56" spans="1:13" ht="6" customHeight="1" x14ac:dyDescent="0.55000000000000004">
      <c r="A56" s="21"/>
      <c r="B56" s="16"/>
      <c r="C56" s="16"/>
      <c r="D56" s="16"/>
      <c r="E56" s="16"/>
      <c r="F56" s="16"/>
      <c r="G56" s="16"/>
      <c r="H56" s="16"/>
      <c r="I56" s="17"/>
      <c r="J56" s="17"/>
      <c r="K56" s="15"/>
      <c r="L56" s="15"/>
      <c r="M56" s="15"/>
    </row>
    <row r="57" spans="1:13" ht="6" customHeight="1" x14ac:dyDescent="0.55000000000000004">
      <c r="A57" s="21"/>
      <c r="B57" s="16"/>
      <c r="C57" s="16"/>
      <c r="D57" s="16"/>
      <c r="E57" s="16"/>
      <c r="F57" s="16"/>
      <c r="G57" s="16"/>
      <c r="H57" s="16"/>
      <c r="I57" s="17"/>
      <c r="J57" s="17"/>
      <c r="K57" s="15"/>
      <c r="L57" s="15"/>
      <c r="M57" s="15"/>
    </row>
    <row r="58" spans="1:13" ht="6" customHeight="1" x14ac:dyDescent="0.55000000000000004">
      <c r="A58" s="21"/>
      <c r="B58" s="16"/>
      <c r="C58" s="16"/>
      <c r="D58" s="16"/>
      <c r="E58" s="16"/>
      <c r="F58" s="16"/>
      <c r="G58" s="16"/>
      <c r="H58" s="16"/>
      <c r="I58" s="17"/>
      <c r="J58" s="17"/>
      <c r="K58" s="15"/>
      <c r="L58" s="15"/>
      <c r="M58" s="15"/>
    </row>
    <row r="59" spans="1:13" ht="16.8" x14ac:dyDescent="0.55000000000000004">
      <c r="A59" s="21"/>
      <c r="B59" s="16"/>
      <c r="C59" s="16"/>
      <c r="D59" s="16"/>
      <c r="E59" s="16"/>
      <c r="F59" s="16"/>
      <c r="G59" s="16"/>
      <c r="H59" s="16"/>
      <c r="I59" s="17"/>
      <c r="J59" s="17"/>
      <c r="K59" s="15"/>
      <c r="L59" s="15"/>
      <c r="M59" s="15"/>
    </row>
    <row r="60" spans="1:13" ht="16.8" x14ac:dyDescent="0.55000000000000004">
      <c r="A60" s="21"/>
      <c r="B60" s="16"/>
      <c r="C60" s="16"/>
      <c r="D60" s="16"/>
      <c r="E60" s="16"/>
      <c r="F60" s="16"/>
      <c r="G60" s="16"/>
      <c r="H60" s="16"/>
      <c r="I60" s="17"/>
      <c r="J60" s="17"/>
      <c r="K60" s="15"/>
      <c r="L60" s="15"/>
      <c r="M60" s="15"/>
    </row>
    <row r="61" spans="1:13" ht="16.8" x14ac:dyDescent="0.55000000000000004">
      <c r="A61" s="21"/>
      <c r="B61" s="16"/>
      <c r="C61" s="16"/>
      <c r="D61" s="16"/>
      <c r="E61" s="16"/>
      <c r="F61" s="16"/>
      <c r="G61" s="16"/>
      <c r="H61" s="16"/>
      <c r="I61" s="17"/>
      <c r="J61" s="17"/>
      <c r="K61" s="15"/>
      <c r="L61" s="15"/>
      <c r="M61" s="15"/>
    </row>
    <row r="62" spans="1:13" ht="16.8" x14ac:dyDescent="0.55000000000000004">
      <c r="A62" s="21"/>
      <c r="B62" s="16"/>
      <c r="C62" s="16"/>
      <c r="D62" s="16"/>
      <c r="E62" s="16"/>
      <c r="F62" s="16"/>
      <c r="G62" s="16"/>
      <c r="H62" s="16"/>
      <c r="I62" s="17"/>
      <c r="J62" s="17"/>
      <c r="K62" s="15"/>
      <c r="L62" s="15"/>
      <c r="M62" s="15"/>
    </row>
    <row r="63" spans="1:13" ht="16.8" x14ac:dyDescent="0.55000000000000004">
      <c r="A63" s="21"/>
      <c r="B63" s="16"/>
      <c r="C63" s="16"/>
      <c r="D63" s="16"/>
      <c r="E63" s="16"/>
      <c r="F63" s="16"/>
      <c r="G63" s="16"/>
      <c r="H63" s="16"/>
      <c r="I63" s="17"/>
      <c r="J63" s="17"/>
      <c r="K63" s="15"/>
      <c r="L63" s="15"/>
      <c r="M63" s="15"/>
    </row>
    <row r="64" spans="1:13" ht="16.95" customHeight="1" x14ac:dyDescent="0.55000000000000004">
      <c r="A64" s="22">
        <v>4</v>
      </c>
      <c r="B64" s="152" t="s">
        <v>977</v>
      </c>
      <c r="C64" s="146"/>
      <c r="D64" s="146"/>
      <c r="E64" s="146"/>
      <c r="F64" s="146"/>
      <c r="G64" s="146"/>
      <c r="H64" s="146"/>
      <c r="I64" s="147"/>
      <c r="J64" s="147"/>
      <c r="K64" s="118"/>
      <c r="L64" s="118"/>
      <c r="M64" s="118"/>
    </row>
    <row r="65" spans="1:13" ht="16.8" x14ac:dyDescent="0.55000000000000004">
      <c r="A65" s="317" t="s">
        <v>970</v>
      </c>
      <c r="B65" s="317"/>
      <c r="C65" s="317"/>
      <c r="D65" s="317"/>
      <c r="E65" s="317"/>
      <c r="F65" s="317"/>
      <c r="G65" s="317"/>
      <c r="H65" s="317"/>
      <c r="I65" s="317"/>
      <c r="J65" s="317"/>
      <c r="K65" s="118"/>
      <c r="L65" s="118"/>
      <c r="M65" s="118"/>
    </row>
    <row r="66" spans="1:13" ht="16.8" x14ac:dyDescent="0.55000000000000004">
      <c r="A66" s="317" t="s">
        <v>971</v>
      </c>
      <c r="B66" s="317"/>
      <c r="C66" s="317"/>
      <c r="D66" s="317"/>
      <c r="E66" s="317"/>
      <c r="F66" s="317"/>
      <c r="G66" s="317"/>
      <c r="H66" s="317"/>
      <c r="I66" s="317"/>
      <c r="J66" s="317"/>
      <c r="K66" s="118"/>
      <c r="L66" s="118"/>
      <c r="M66" s="118"/>
    </row>
    <row r="67" spans="1:13" ht="16.8" x14ac:dyDescent="0.55000000000000004">
      <c r="A67" s="317" t="s">
        <v>735</v>
      </c>
      <c r="B67" s="317"/>
      <c r="C67" s="317"/>
      <c r="D67" s="317"/>
      <c r="E67" s="317"/>
      <c r="F67" s="317"/>
      <c r="G67" s="317"/>
      <c r="H67" s="317"/>
      <c r="I67" s="317"/>
      <c r="J67" s="317"/>
      <c r="K67" s="118"/>
      <c r="L67" s="118"/>
      <c r="M67" s="118"/>
    </row>
    <row r="68" spans="1:13" ht="16.8" x14ac:dyDescent="0.55000000000000004">
      <c r="A68" s="317" t="s">
        <v>985</v>
      </c>
      <c r="B68" s="317"/>
      <c r="C68" s="317"/>
      <c r="D68" s="317"/>
      <c r="E68" s="317"/>
      <c r="F68" s="317"/>
      <c r="G68" s="317"/>
      <c r="H68" s="317"/>
      <c r="I68" s="317"/>
      <c r="J68" s="317"/>
      <c r="K68" s="118"/>
      <c r="L68" s="118"/>
      <c r="M68" s="118"/>
    </row>
    <row r="69" spans="1:13" ht="16.2" x14ac:dyDescent="0.4">
      <c r="A69" s="317" t="s">
        <v>986</v>
      </c>
      <c r="B69" s="317"/>
      <c r="C69" s="317"/>
      <c r="D69" s="317"/>
      <c r="E69" s="317"/>
      <c r="F69" s="317"/>
      <c r="G69" s="317"/>
      <c r="H69" s="317"/>
      <c r="I69" s="317"/>
      <c r="J69" s="317"/>
      <c r="K69" s="317"/>
      <c r="L69" s="317"/>
      <c r="M69" s="317"/>
    </row>
    <row r="70" spans="1:13" ht="16.2" customHeight="1" x14ac:dyDescent="0.4">
      <c r="A70" s="317" t="s">
        <v>987</v>
      </c>
      <c r="B70" s="317"/>
      <c r="C70" s="317"/>
      <c r="D70" s="317"/>
      <c r="E70" s="317"/>
      <c r="F70" s="317"/>
      <c r="G70" s="317"/>
      <c r="H70" s="317"/>
      <c r="I70" s="317"/>
      <c r="J70" s="317"/>
      <c r="K70" s="317"/>
      <c r="L70" s="317"/>
      <c r="M70" s="317"/>
    </row>
    <row r="71" spans="1:13" ht="51.6" customHeight="1" x14ac:dyDescent="0.4">
      <c r="A71" s="317" t="s">
        <v>1142</v>
      </c>
      <c r="B71" s="317"/>
      <c r="C71" s="317"/>
      <c r="D71" s="317"/>
      <c r="E71" s="317"/>
      <c r="F71" s="317"/>
      <c r="G71" s="317"/>
      <c r="H71" s="317"/>
      <c r="I71" s="317"/>
      <c r="J71" s="317"/>
      <c r="K71" s="317"/>
      <c r="L71" s="317"/>
      <c r="M71" s="317"/>
    </row>
    <row r="72" spans="1:13" ht="16.2" x14ac:dyDescent="0.4">
      <c r="A72" s="272"/>
      <c r="B72" s="272"/>
      <c r="C72" s="272"/>
      <c r="D72" s="272"/>
      <c r="E72" s="272"/>
      <c r="F72" s="272"/>
      <c r="G72" s="272"/>
      <c r="H72" s="272"/>
      <c r="I72" s="272"/>
      <c r="J72" s="272"/>
      <c r="K72" s="272"/>
      <c r="L72" s="272"/>
      <c r="M72" s="157"/>
    </row>
    <row r="73" spans="1:13" ht="16.8" thickBot="1" x14ac:dyDescent="0.45">
      <c r="A73" s="22">
        <v>5</v>
      </c>
      <c r="B73" s="317" t="s">
        <v>1107</v>
      </c>
      <c r="C73" s="317"/>
      <c r="D73" s="317"/>
      <c r="E73" s="317"/>
      <c r="F73" s="317"/>
      <c r="G73" s="317"/>
      <c r="H73" s="317"/>
      <c r="I73" s="317"/>
      <c r="J73" s="317"/>
      <c r="K73" s="317"/>
      <c r="L73" s="317"/>
      <c r="M73" s="317"/>
    </row>
    <row r="74" spans="1:13" ht="16.2" x14ac:dyDescent="0.4">
      <c r="A74" s="497" t="s">
        <v>1132</v>
      </c>
      <c r="B74" s="307"/>
      <c r="C74" s="307"/>
      <c r="D74" s="307"/>
      <c r="E74" s="307"/>
      <c r="F74" s="307"/>
      <c r="G74" s="307"/>
      <c r="H74" s="307"/>
      <c r="I74" s="307"/>
      <c r="J74" s="307"/>
      <c r="K74" s="307"/>
      <c r="L74" s="307"/>
      <c r="M74" s="308"/>
    </row>
    <row r="75" spans="1:13" ht="79.2" customHeight="1" x14ac:dyDescent="0.4">
      <c r="A75" s="239" t="s">
        <v>7</v>
      </c>
      <c r="B75" s="340" t="s">
        <v>70</v>
      </c>
      <c r="C75" s="340"/>
      <c r="D75" s="340"/>
      <c r="E75" s="340" t="s">
        <v>961</v>
      </c>
      <c r="F75" s="340"/>
      <c r="G75" s="340"/>
      <c r="H75" s="238" t="s">
        <v>963</v>
      </c>
      <c r="I75" s="340" t="s">
        <v>982</v>
      </c>
      <c r="J75" s="340"/>
      <c r="K75" s="340" t="s">
        <v>1147</v>
      </c>
      <c r="L75" s="340"/>
      <c r="M75" s="240" t="s">
        <v>1148</v>
      </c>
    </row>
    <row r="76" spans="1:13" ht="16.8" x14ac:dyDescent="0.4">
      <c r="A76" s="211">
        <f t="shared" ref="A76:A87" si="1">F9</f>
        <v>1</v>
      </c>
      <c r="B76" s="360" t="str">
        <f t="shared" ref="B76:B86" si="2">H9</f>
        <v>دیدگاه، مأموریت و پلان گذاری استراتیژیک</v>
      </c>
      <c r="C76" s="360"/>
      <c r="D76" s="360"/>
      <c r="E76" s="489">
        <f t="shared" ref="E76:E87" si="3">I9</f>
        <v>0.08</v>
      </c>
      <c r="F76" s="490"/>
      <c r="G76" s="490"/>
      <c r="H76" s="212">
        <f t="shared" ref="H76:H87" si="4">J9</f>
        <v>96</v>
      </c>
      <c r="I76" s="502">
        <v>0.5</v>
      </c>
      <c r="J76" s="503"/>
      <c r="K76" s="500">
        <f>I76*E76/1</f>
        <v>0.04</v>
      </c>
      <c r="L76" s="500"/>
      <c r="M76" s="241">
        <f>K76*H76/E76</f>
        <v>48</v>
      </c>
    </row>
    <row r="77" spans="1:13" ht="16.8" x14ac:dyDescent="0.4">
      <c r="A77" s="211">
        <f t="shared" si="1"/>
        <v>2</v>
      </c>
      <c r="B77" s="360" t="str">
        <f t="shared" si="2"/>
        <v>سهم‌ پوهنتون در انکشاف جامعه و تطبیق پالیسی‌های نظام</v>
      </c>
      <c r="C77" s="360"/>
      <c r="D77" s="360"/>
      <c r="E77" s="489">
        <f t="shared" si="3"/>
        <v>0.08</v>
      </c>
      <c r="F77" s="490"/>
      <c r="G77" s="490"/>
      <c r="H77" s="212">
        <f t="shared" si="4"/>
        <v>46</v>
      </c>
      <c r="I77" s="502">
        <v>0.5</v>
      </c>
      <c r="J77" s="503"/>
      <c r="K77" s="500">
        <f t="shared" ref="K77:K87" si="5">I77*E77/1</f>
        <v>0.04</v>
      </c>
      <c r="L77" s="500"/>
      <c r="M77" s="242">
        <f t="shared" ref="M77:M86" si="6">K77*H77/E77</f>
        <v>23</v>
      </c>
    </row>
    <row r="78" spans="1:13" ht="16.8" x14ac:dyDescent="0.4">
      <c r="A78" s="211">
        <f t="shared" si="1"/>
        <v>3</v>
      </c>
      <c r="B78" s="360" t="str">
        <f t="shared" si="2"/>
        <v>رهبری و اداره</v>
      </c>
      <c r="C78" s="360"/>
      <c r="D78" s="360"/>
      <c r="E78" s="489">
        <f t="shared" si="3"/>
        <v>7.0000000000000007E-2</v>
      </c>
      <c r="F78" s="490"/>
      <c r="G78" s="490"/>
      <c r="H78" s="212">
        <f t="shared" si="4"/>
        <v>48</v>
      </c>
      <c r="I78" s="502">
        <v>0.5</v>
      </c>
      <c r="J78" s="503"/>
      <c r="K78" s="500">
        <f t="shared" si="5"/>
        <v>3.5000000000000003E-2</v>
      </c>
      <c r="L78" s="500"/>
      <c r="M78" s="242">
        <f t="shared" si="6"/>
        <v>24</v>
      </c>
    </row>
    <row r="79" spans="1:13" ht="16.8" x14ac:dyDescent="0.4">
      <c r="A79" s="211">
        <f t="shared" si="1"/>
        <v>4</v>
      </c>
      <c r="B79" s="360" t="str">
        <f t="shared" si="2"/>
        <v>منابع مالی و مدیریت آن</v>
      </c>
      <c r="C79" s="360"/>
      <c r="D79" s="360"/>
      <c r="E79" s="489">
        <f t="shared" si="3"/>
        <v>0.08</v>
      </c>
      <c r="F79" s="490"/>
      <c r="G79" s="490"/>
      <c r="H79" s="212">
        <f t="shared" si="4"/>
        <v>47</v>
      </c>
      <c r="I79" s="502">
        <v>0.4</v>
      </c>
      <c r="J79" s="503"/>
      <c r="K79" s="500">
        <f t="shared" si="5"/>
        <v>3.2000000000000001E-2</v>
      </c>
      <c r="L79" s="500"/>
      <c r="M79" s="242">
        <f t="shared" si="6"/>
        <v>18.8</v>
      </c>
    </row>
    <row r="80" spans="1:13" ht="16.8" x14ac:dyDescent="0.4">
      <c r="A80" s="211">
        <f t="shared" si="1"/>
        <v>5</v>
      </c>
      <c r="B80" s="360" t="str">
        <f t="shared" si="2"/>
        <v>برنامه‌های علمی</v>
      </c>
      <c r="C80" s="360"/>
      <c r="D80" s="360"/>
      <c r="E80" s="489">
        <f t="shared" si="3"/>
        <v>0.14000000000000001</v>
      </c>
      <c r="F80" s="490"/>
      <c r="G80" s="490"/>
      <c r="H80" s="212">
        <f t="shared" si="4"/>
        <v>105</v>
      </c>
      <c r="I80" s="502">
        <v>0.4</v>
      </c>
      <c r="J80" s="503"/>
      <c r="K80" s="500">
        <f t="shared" si="5"/>
        <v>5.6000000000000008E-2</v>
      </c>
      <c r="L80" s="500"/>
      <c r="M80" s="242">
        <f t="shared" si="6"/>
        <v>42</v>
      </c>
    </row>
    <row r="81" spans="1:13" ht="16.8" x14ac:dyDescent="0.4">
      <c r="A81" s="211">
        <f t="shared" si="1"/>
        <v>6</v>
      </c>
      <c r="B81" s="360" t="str">
        <f t="shared" si="2"/>
        <v>تحقیق</v>
      </c>
      <c r="C81" s="360"/>
      <c r="D81" s="360"/>
      <c r="E81" s="489">
        <f t="shared" si="3"/>
        <v>0.1</v>
      </c>
      <c r="F81" s="490"/>
      <c r="G81" s="490"/>
      <c r="H81" s="212">
        <f t="shared" si="4"/>
        <v>96</v>
      </c>
      <c r="I81" s="502">
        <v>0.3</v>
      </c>
      <c r="J81" s="503"/>
      <c r="K81" s="500">
        <f t="shared" si="5"/>
        <v>0.03</v>
      </c>
      <c r="L81" s="500"/>
      <c r="M81" s="242">
        <f t="shared" si="6"/>
        <v>28.799999999999997</v>
      </c>
    </row>
    <row r="82" spans="1:13" ht="16.8" x14ac:dyDescent="0.4">
      <c r="A82" s="211">
        <f t="shared" si="1"/>
        <v>7</v>
      </c>
      <c r="B82" s="360" t="str">
        <f t="shared" si="2"/>
        <v>استادان و کارمندان</v>
      </c>
      <c r="C82" s="360"/>
      <c r="D82" s="360"/>
      <c r="E82" s="489">
        <f t="shared" si="3"/>
        <v>0.09</v>
      </c>
      <c r="F82" s="490"/>
      <c r="G82" s="490"/>
      <c r="H82" s="212">
        <f t="shared" si="4"/>
        <v>90</v>
      </c>
      <c r="I82" s="502">
        <v>0.5</v>
      </c>
      <c r="J82" s="503"/>
      <c r="K82" s="500">
        <f t="shared" si="5"/>
        <v>4.4999999999999998E-2</v>
      </c>
      <c r="L82" s="500"/>
      <c r="M82" s="242">
        <f t="shared" si="6"/>
        <v>45</v>
      </c>
    </row>
    <row r="83" spans="1:13" ht="16.8" x14ac:dyDescent="0.4">
      <c r="A83" s="211">
        <f t="shared" si="1"/>
        <v>8</v>
      </c>
      <c r="B83" s="360" t="str">
        <f t="shared" si="2"/>
        <v>تجارب محصل</v>
      </c>
      <c r="C83" s="360"/>
      <c r="D83" s="360"/>
      <c r="E83" s="489">
        <f t="shared" si="3"/>
        <v>0.08</v>
      </c>
      <c r="F83" s="490"/>
      <c r="G83" s="490"/>
      <c r="H83" s="212">
        <f t="shared" si="4"/>
        <v>91</v>
      </c>
      <c r="I83" s="502">
        <v>0.4</v>
      </c>
      <c r="J83" s="503"/>
      <c r="K83" s="500">
        <f t="shared" si="5"/>
        <v>3.2000000000000001E-2</v>
      </c>
      <c r="L83" s="500"/>
      <c r="M83" s="242">
        <f t="shared" si="6"/>
        <v>36.4</v>
      </c>
    </row>
    <row r="84" spans="1:13" ht="16.8" x14ac:dyDescent="0.4">
      <c r="A84" s="211">
        <f t="shared" si="1"/>
        <v>9</v>
      </c>
      <c r="B84" s="360" t="str">
        <f t="shared" si="2"/>
        <v>بهبود و ارتقای کیفیت</v>
      </c>
      <c r="C84" s="360"/>
      <c r="D84" s="360"/>
      <c r="E84" s="489">
        <f t="shared" si="3"/>
        <v>0.04</v>
      </c>
      <c r="F84" s="490"/>
      <c r="G84" s="490"/>
      <c r="H84" s="212">
        <f t="shared" si="4"/>
        <v>42</v>
      </c>
      <c r="I84" s="502">
        <v>0.5</v>
      </c>
      <c r="J84" s="503"/>
      <c r="K84" s="500">
        <f t="shared" si="5"/>
        <v>0.02</v>
      </c>
      <c r="L84" s="500"/>
      <c r="M84" s="242">
        <f t="shared" si="6"/>
        <v>21</v>
      </c>
    </row>
    <row r="85" spans="1:13" ht="16.8" x14ac:dyDescent="0.4">
      <c r="A85" s="211">
        <f t="shared" si="1"/>
        <v>10</v>
      </c>
      <c r="B85" s="360" t="str">
        <f t="shared" si="2"/>
        <v>کتابخانه و منابع معلوماتی</v>
      </c>
      <c r="C85" s="360"/>
      <c r="D85" s="360"/>
      <c r="E85" s="489">
        <f t="shared" si="3"/>
        <v>0.09</v>
      </c>
      <c r="F85" s="490"/>
      <c r="G85" s="490"/>
      <c r="H85" s="212">
        <f t="shared" si="4"/>
        <v>57</v>
      </c>
      <c r="I85" s="502">
        <v>0.4</v>
      </c>
      <c r="J85" s="503"/>
      <c r="K85" s="500">
        <f t="shared" si="5"/>
        <v>3.5999999999999997E-2</v>
      </c>
      <c r="L85" s="500"/>
      <c r="M85" s="242">
        <f t="shared" si="6"/>
        <v>22.8</v>
      </c>
    </row>
    <row r="86" spans="1:13" ht="16.8" x14ac:dyDescent="0.4">
      <c r="A86" s="211">
        <f t="shared" si="1"/>
        <v>11</v>
      </c>
      <c r="B86" s="360" t="str">
        <f t="shared" si="2"/>
        <v>زیربنا، تسهیلات تدریسی و تکنالوژی معلوماتی</v>
      </c>
      <c r="C86" s="360"/>
      <c r="D86" s="360"/>
      <c r="E86" s="489">
        <f t="shared" si="3"/>
        <v>0.15</v>
      </c>
      <c r="F86" s="490"/>
      <c r="G86" s="490"/>
      <c r="H86" s="212">
        <f t="shared" si="4"/>
        <v>156</v>
      </c>
      <c r="I86" s="502">
        <v>0.35</v>
      </c>
      <c r="J86" s="503"/>
      <c r="K86" s="500">
        <f t="shared" si="5"/>
        <v>5.2499999999999998E-2</v>
      </c>
      <c r="L86" s="500"/>
      <c r="M86" s="241">
        <f t="shared" si="6"/>
        <v>54.6</v>
      </c>
    </row>
    <row r="87" spans="1:13" ht="31.2" customHeight="1" thickBot="1" x14ac:dyDescent="0.45">
      <c r="A87" s="347" t="str">
        <f t="shared" si="1"/>
        <v>ضمیمه شماره (1) معیارهای فرعی پوهنځی طب: وضاحت این ضمیمه در بخش تعریفات ذکر شده است.</v>
      </c>
      <c r="B87" s="348"/>
      <c r="C87" s="348"/>
      <c r="D87" s="348"/>
      <c r="E87" s="495">
        <f t="shared" si="3"/>
        <v>0.15</v>
      </c>
      <c r="F87" s="496"/>
      <c r="G87" s="496"/>
      <c r="H87" s="213">
        <f t="shared" si="4"/>
        <v>242</v>
      </c>
      <c r="I87" s="507">
        <v>0.4</v>
      </c>
      <c r="J87" s="508"/>
      <c r="K87" s="501">
        <f t="shared" si="5"/>
        <v>0.06</v>
      </c>
      <c r="L87" s="501"/>
      <c r="M87" s="243">
        <f>K87*H87/E87</f>
        <v>96.8</v>
      </c>
    </row>
    <row r="88" spans="1:13" ht="16.8" thickBot="1" x14ac:dyDescent="0.45">
      <c r="A88" s="22"/>
      <c r="B88" s="157"/>
      <c r="C88" s="157"/>
      <c r="D88" s="157"/>
      <c r="E88" s="157"/>
      <c r="F88" s="157"/>
      <c r="G88" s="157"/>
      <c r="H88" s="157"/>
      <c r="I88" s="157"/>
      <c r="J88" s="157"/>
      <c r="K88" s="157"/>
      <c r="L88" s="157"/>
      <c r="M88" s="157"/>
    </row>
    <row r="89" spans="1:13" ht="16.2" x14ac:dyDescent="0.4">
      <c r="A89" s="497" t="s">
        <v>1133</v>
      </c>
      <c r="B89" s="307"/>
      <c r="C89" s="307"/>
      <c r="D89" s="307"/>
      <c r="E89" s="307"/>
      <c r="F89" s="307"/>
      <c r="G89" s="307"/>
      <c r="H89" s="307"/>
      <c r="I89" s="307"/>
      <c r="J89" s="307"/>
      <c r="K89" s="307"/>
      <c r="L89" s="307"/>
      <c r="M89" s="308"/>
    </row>
    <row r="90" spans="1:13" ht="84" customHeight="1" x14ac:dyDescent="0.4">
      <c r="A90" s="172" t="s">
        <v>7</v>
      </c>
      <c r="B90" s="340" t="s">
        <v>70</v>
      </c>
      <c r="C90" s="340"/>
      <c r="D90" s="340"/>
      <c r="E90" s="340" t="s">
        <v>961</v>
      </c>
      <c r="F90" s="340"/>
      <c r="G90" s="340"/>
      <c r="H90" s="173" t="s">
        <v>963</v>
      </c>
      <c r="I90" s="341" t="s">
        <v>983</v>
      </c>
      <c r="J90" s="509"/>
      <c r="K90" s="340" t="s">
        <v>1149</v>
      </c>
      <c r="L90" s="340"/>
      <c r="M90" s="240" t="s">
        <v>1150</v>
      </c>
    </row>
    <row r="91" spans="1:13" ht="16.8" x14ac:dyDescent="0.4">
      <c r="A91" s="211">
        <f t="shared" ref="A91:A102" si="7">F9</f>
        <v>1</v>
      </c>
      <c r="B91" s="360" t="str">
        <f t="shared" ref="B91:B101" si="8">H9</f>
        <v>دیدگاه، مأموریت و پلان گذاری استراتیژیک</v>
      </c>
      <c r="C91" s="360"/>
      <c r="D91" s="360"/>
      <c r="E91" s="489">
        <f t="shared" ref="E91:E102" si="9">I9</f>
        <v>0.08</v>
      </c>
      <c r="F91" s="490"/>
      <c r="G91" s="490"/>
      <c r="H91" s="212">
        <f t="shared" ref="H91:H102" si="10">J9</f>
        <v>96</v>
      </c>
      <c r="I91" s="502">
        <v>0.6</v>
      </c>
      <c r="J91" s="503"/>
      <c r="K91" s="504">
        <f>I91*E91/1</f>
        <v>4.8000000000000001E-2</v>
      </c>
      <c r="L91" s="504"/>
      <c r="M91" s="244">
        <f t="shared" ref="M91:M101" si="11">K91*H91/E91</f>
        <v>57.600000000000009</v>
      </c>
    </row>
    <row r="92" spans="1:13" ht="16.8" customHeight="1" x14ac:dyDescent="0.4">
      <c r="A92" s="211">
        <f t="shared" si="7"/>
        <v>2</v>
      </c>
      <c r="B92" s="360" t="str">
        <f t="shared" si="8"/>
        <v>سهم‌ پوهنتون در انکشاف جامعه و تطبیق پالیسی‌های نظام</v>
      </c>
      <c r="C92" s="360"/>
      <c r="D92" s="360"/>
      <c r="E92" s="489">
        <f t="shared" si="9"/>
        <v>0.08</v>
      </c>
      <c r="F92" s="490"/>
      <c r="G92" s="490"/>
      <c r="H92" s="212">
        <f t="shared" si="10"/>
        <v>46</v>
      </c>
      <c r="I92" s="502">
        <v>0.6</v>
      </c>
      <c r="J92" s="503"/>
      <c r="K92" s="504">
        <f t="shared" ref="K92:K101" si="12">I92*E92/1</f>
        <v>4.8000000000000001E-2</v>
      </c>
      <c r="L92" s="504"/>
      <c r="M92" s="244">
        <f t="shared" si="11"/>
        <v>27.6</v>
      </c>
    </row>
    <row r="93" spans="1:13" ht="16.8" x14ac:dyDescent="0.4">
      <c r="A93" s="211">
        <f t="shared" si="7"/>
        <v>3</v>
      </c>
      <c r="B93" s="360" t="str">
        <f t="shared" si="8"/>
        <v>رهبری و اداره</v>
      </c>
      <c r="C93" s="360"/>
      <c r="D93" s="360"/>
      <c r="E93" s="489">
        <f t="shared" si="9"/>
        <v>7.0000000000000007E-2</v>
      </c>
      <c r="F93" s="490"/>
      <c r="G93" s="490"/>
      <c r="H93" s="212">
        <f t="shared" si="10"/>
        <v>48</v>
      </c>
      <c r="I93" s="502">
        <v>0.6</v>
      </c>
      <c r="J93" s="503"/>
      <c r="K93" s="504">
        <f t="shared" si="12"/>
        <v>4.2000000000000003E-2</v>
      </c>
      <c r="L93" s="504"/>
      <c r="M93" s="244">
        <f t="shared" si="11"/>
        <v>28.799999999999997</v>
      </c>
    </row>
    <row r="94" spans="1:13" ht="16.8" x14ac:dyDescent="0.4">
      <c r="A94" s="211">
        <f t="shared" si="7"/>
        <v>4</v>
      </c>
      <c r="B94" s="360" t="str">
        <f t="shared" si="8"/>
        <v>منابع مالی و مدیریت آن</v>
      </c>
      <c r="C94" s="360"/>
      <c r="D94" s="360"/>
      <c r="E94" s="489">
        <f t="shared" si="9"/>
        <v>0.08</v>
      </c>
      <c r="F94" s="490"/>
      <c r="G94" s="490"/>
      <c r="H94" s="212">
        <f t="shared" si="10"/>
        <v>47</v>
      </c>
      <c r="I94" s="502">
        <v>0.5</v>
      </c>
      <c r="J94" s="503"/>
      <c r="K94" s="505">
        <f t="shared" si="12"/>
        <v>0.04</v>
      </c>
      <c r="L94" s="505"/>
      <c r="M94" s="244">
        <f t="shared" si="11"/>
        <v>23.5</v>
      </c>
    </row>
    <row r="95" spans="1:13" ht="16.8" x14ac:dyDescent="0.4">
      <c r="A95" s="211">
        <f t="shared" si="7"/>
        <v>5</v>
      </c>
      <c r="B95" s="360" t="str">
        <f t="shared" si="8"/>
        <v>برنامه‌های علمی</v>
      </c>
      <c r="C95" s="360"/>
      <c r="D95" s="360"/>
      <c r="E95" s="489">
        <f t="shared" si="9"/>
        <v>0.14000000000000001</v>
      </c>
      <c r="F95" s="490"/>
      <c r="G95" s="490"/>
      <c r="H95" s="212">
        <f t="shared" si="10"/>
        <v>105</v>
      </c>
      <c r="I95" s="502">
        <v>0.5</v>
      </c>
      <c r="J95" s="503"/>
      <c r="K95" s="505">
        <f t="shared" si="12"/>
        <v>7.0000000000000007E-2</v>
      </c>
      <c r="L95" s="505"/>
      <c r="M95" s="244">
        <f t="shared" si="11"/>
        <v>52.5</v>
      </c>
    </row>
    <row r="96" spans="1:13" ht="16.8" x14ac:dyDescent="0.4">
      <c r="A96" s="211">
        <f t="shared" si="7"/>
        <v>6</v>
      </c>
      <c r="B96" s="360" t="str">
        <f t="shared" si="8"/>
        <v>تحقیق</v>
      </c>
      <c r="C96" s="360"/>
      <c r="D96" s="360"/>
      <c r="E96" s="489">
        <f t="shared" si="9"/>
        <v>0.1</v>
      </c>
      <c r="F96" s="490"/>
      <c r="G96" s="490"/>
      <c r="H96" s="212">
        <f t="shared" si="10"/>
        <v>96</v>
      </c>
      <c r="I96" s="502">
        <v>0.5</v>
      </c>
      <c r="J96" s="503"/>
      <c r="K96" s="505">
        <f t="shared" si="12"/>
        <v>0.05</v>
      </c>
      <c r="L96" s="505"/>
      <c r="M96" s="244">
        <f t="shared" si="11"/>
        <v>48.000000000000007</v>
      </c>
    </row>
    <row r="97" spans="1:13" ht="16.8" x14ac:dyDescent="0.4">
      <c r="A97" s="211">
        <f t="shared" si="7"/>
        <v>7</v>
      </c>
      <c r="B97" s="360" t="str">
        <f t="shared" si="8"/>
        <v>استادان و کارمندان</v>
      </c>
      <c r="C97" s="360"/>
      <c r="D97" s="360"/>
      <c r="E97" s="489">
        <f t="shared" si="9"/>
        <v>0.09</v>
      </c>
      <c r="F97" s="490"/>
      <c r="G97" s="490"/>
      <c r="H97" s="212">
        <f t="shared" si="10"/>
        <v>90</v>
      </c>
      <c r="I97" s="502">
        <v>0.6</v>
      </c>
      <c r="J97" s="503"/>
      <c r="K97" s="504">
        <f t="shared" si="12"/>
        <v>5.3999999999999999E-2</v>
      </c>
      <c r="L97" s="504"/>
      <c r="M97" s="244">
        <f t="shared" si="11"/>
        <v>54.000000000000007</v>
      </c>
    </row>
    <row r="98" spans="1:13" ht="16.8" x14ac:dyDescent="0.4">
      <c r="A98" s="211">
        <f t="shared" si="7"/>
        <v>8</v>
      </c>
      <c r="B98" s="360" t="str">
        <f t="shared" si="8"/>
        <v>تجارب محصل</v>
      </c>
      <c r="C98" s="360"/>
      <c r="D98" s="360"/>
      <c r="E98" s="489">
        <f t="shared" si="9"/>
        <v>0.08</v>
      </c>
      <c r="F98" s="490"/>
      <c r="G98" s="490"/>
      <c r="H98" s="212">
        <f t="shared" si="10"/>
        <v>91</v>
      </c>
      <c r="I98" s="502">
        <v>0.5</v>
      </c>
      <c r="J98" s="503"/>
      <c r="K98" s="505">
        <f t="shared" si="12"/>
        <v>0.04</v>
      </c>
      <c r="L98" s="505"/>
      <c r="M98" s="244">
        <f t="shared" si="11"/>
        <v>45.5</v>
      </c>
    </row>
    <row r="99" spans="1:13" ht="16.8" x14ac:dyDescent="0.4">
      <c r="A99" s="211">
        <f t="shared" si="7"/>
        <v>9</v>
      </c>
      <c r="B99" s="360" t="str">
        <f t="shared" si="8"/>
        <v>بهبود و ارتقای کیفیت</v>
      </c>
      <c r="C99" s="360"/>
      <c r="D99" s="360"/>
      <c r="E99" s="489">
        <f t="shared" si="9"/>
        <v>0.04</v>
      </c>
      <c r="F99" s="490"/>
      <c r="G99" s="490"/>
      <c r="H99" s="212">
        <f t="shared" si="10"/>
        <v>42</v>
      </c>
      <c r="I99" s="502">
        <v>0.6</v>
      </c>
      <c r="J99" s="503"/>
      <c r="K99" s="504">
        <f t="shared" si="12"/>
        <v>2.4E-2</v>
      </c>
      <c r="L99" s="504"/>
      <c r="M99" s="244">
        <f>K99*H99/E99</f>
        <v>25.2</v>
      </c>
    </row>
    <row r="100" spans="1:13" ht="16.8" x14ac:dyDescent="0.4">
      <c r="A100" s="211">
        <f t="shared" si="7"/>
        <v>10</v>
      </c>
      <c r="B100" s="360" t="str">
        <f t="shared" si="8"/>
        <v>کتابخانه و منابع معلوماتی</v>
      </c>
      <c r="C100" s="360"/>
      <c r="D100" s="360"/>
      <c r="E100" s="489">
        <f t="shared" si="9"/>
        <v>0.09</v>
      </c>
      <c r="F100" s="490"/>
      <c r="G100" s="490"/>
      <c r="H100" s="212">
        <f t="shared" si="10"/>
        <v>57</v>
      </c>
      <c r="I100" s="502">
        <v>0.5</v>
      </c>
      <c r="J100" s="503"/>
      <c r="K100" s="504">
        <f t="shared" si="12"/>
        <v>4.4999999999999998E-2</v>
      </c>
      <c r="L100" s="504"/>
      <c r="M100" s="244">
        <f t="shared" si="11"/>
        <v>28.5</v>
      </c>
    </row>
    <row r="101" spans="1:13" ht="16.8" x14ac:dyDescent="0.4">
      <c r="A101" s="211">
        <f t="shared" si="7"/>
        <v>11</v>
      </c>
      <c r="B101" s="360" t="str">
        <f t="shared" si="8"/>
        <v>زیربنا، تسهیلات تدریسی و تکنالوژی معلوماتی</v>
      </c>
      <c r="C101" s="360"/>
      <c r="D101" s="360"/>
      <c r="E101" s="489">
        <f t="shared" si="9"/>
        <v>0.15</v>
      </c>
      <c r="F101" s="490"/>
      <c r="G101" s="490"/>
      <c r="H101" s="212">
        <f t="shared" si="10"/>
        <v>156</v>
      </c>
      <c r="I101" s="502">
        <v>0.5</v>
      </c>
      <c r="J101" s="503"/>
      <c r="K101" s="504">
        <f t="shared" si="12"/>
        <v>7.4999999999999997E-2</v>
      </c>
      <c r="L101" s="504"/>
      <c r="M101" s="244">
        <f t="shared" si="11"/>
        <v>78</v>
      </c>
    </row>
    <row r="102" spans="1:13" ht="29.4" customHeight="1" thickBot="1" x14ac:dyDescent="0.45">
      <c r="A102" s="347" t="str">
        <f t="shared" si="7"/>
        <v>ضمیمه شماره (1) معیارهای فرعی پوهنځی طب: وضاحت این ضمیمه در بخش تعریفات ذکر شده است.</v>
      </c>
      <c r="B102" s="348"/>
      <c r="C102" s="348"/>
      <c r="D102" s="348"/>
      <c r="E102" s="495">
        <f t="shared" si="9"/>
        <v>0.15</v>
      </c>
      <c r="F102" s="496"/>
      <c r="G102" s="496"/>
      <c r="H102" s="213">
        <f t="shared" si="10"/>
        <v>242</v>
      </c>
      <c r="I102" s="507">
        <v>0.6</v>
      </c>
      <c r="J102" s="508"/>
      <c r="K102" s="506">
        <f>I102*E102/1</f>
        <v>0.09</v>
      </c>
      <c r="L102" s="506"/>
      <c r="M102" s="245">
        <f>K102*H102/E102</f>
        <v>145.19999999999999</v>
      </c>
    </row>
    <row r="103" spans="1:13" ht="16.8" thickBot="1" x14ac:dyDescent="0.45">
      <c r="A103" s="22"/>
      <c r="B103" s="157"/>
      <c r="C103" s="157"/>
      <c r="D103" s="157"/>
      <c r="E103" s="157"/>
      <c r="F103" s="157"/>
      <c r="G103" s="157"/>
      <c r="H103" s="157"/>
      <c r="I103" s="157"/>
      <c r="J103" s="157"/>
      <c r="K103" s="157"/>
      <c r="L103" s="157"/>
      <c r="M103" s="157"/>
    </row>
    <row r="104" spans="1:13" ht="16.2" x14ac:dyDescent="0.4">
      <c r="A104" s="497" t="s">
        <v>1134</v>
      </c>
      <c r="B104" s="307"/>
      <c r="C104" s="307"/>
      <c r="D104" s="307"/>
      <c r="E104" s="307"/>
      <c r="F104" s="307"/>
      <c r="G104" s="307"/>
      <c r="H104" s="307"/>
      <c r="I104" s="307"/>
      <c r="J104" s="307"/>
      <c r="K104" s="307"/>
      <c r="L104" s="307"/>
      <c r="M104" s="308"/>
    </row>
    <row r="105" spans="1:13" ht="88.8" customHeight="1" x14ac:dyDescent="0.4">
      <c r="A105" s="172" t="s">
        <v>7</v>
      </c>
      <c r="B105" s="340" t="s">
        <v>70</v>
      </c>
      <c r="C105" s="340"/>
      <c r="D105" s="340"/>
      <c r="E105" s="340" t="s">
        <v>961</v>
      </c>
      <c r="F105" s="340"/>
      <c r="G105" s="340"/>
      <c r="H105" s="173" t="s">
        <v>963</v>
      </c>
      <c r="I105" s="341" t="s">
        <v>962</v>
      </c>
      <c r="J105" s="509"/>
      <c r="K105" s="340" t="s">
        <v>1151</v>
      </c>
      <c r="L105" s="340"/>
      <c r="M105" s="240" t="s">
        <v>1152</v>
      </c>
    </row>
    <row r="106" spans="1:13" ht="16.8" x14ac:dyDescent="0.4">
      <c r="A106" s="211">
        <f t="shared" ref="A106:A117" si="13">F9</f>
        <v>1</v>
      </c>
      <c r="B106" s="360" t="str">
        <f t="shared" ref="B106:B116" si="14">H9</f>
        <v>دیدگاه، مأموریت و پلان گذاری استراتیژیک</v>
      </c>
      <c r="C106" s="360"/>
      <c r="D106" s="360"/>
      <c r="E106" s="489">
        <f t="shared" ref="E106:E117" si="15">I9</f>
        <v>0.08</v>
      </c>
      <c r="F106" s="490"/>
      <c r="G106" s="490"/>
      <c r="H106" s="212">
        <f t="shared" ref="H106:H117" si="16">J9</f>
        <v>96</v>
      </c>
      <c r="I106" s="502">
        <v>0.8</v>
      </c>
      <c r="J106" s="503"/>
      <c r="K106" s="500">
        <f>I106*E106/1</f>
        <v>6.4000000000000001E-2</v>
      </c>
      <c r="L106" s="500"/>
      <c r="M106" s="241">
        <f>K106*H106/E106</f>
        <v>76.8</v>
      </c>
    </row>
    <row r="107" spans="1:13" ht="16.8" x14ac:dyDescent="0.4">
      <c r="A107" s="211">
        <f t="shared" si="13"/>
        <v>2</v>
      </c>
      <c r="B107" s="360" t="str">
        <f t="shared" si="14"/>
        <v>سهم‌ پوهنتون در انکشاف جامعه و تطبیق پالیسی‌های نظام</v>
      </c>
      <c r="C107" s="360"/>
      <c r="D107" s="360"/>
      <c r="E107" s="489">
        <f t="shared" si="15"/>
        <v>0.08</v>
      </c>
      <c r="F107" s="490"/>
      <c r="G107" s="490"/>
      <c r="H107" s="212">
        <f t="shared" si="16"/>
        <v>46</v>
      </c>
      <c r="I107" s="502">
        <v>0.8</v>
      </c>
      <c r="J107" s="503"/>
      <c r="K107" s="500">
        <f t="shared" ref="K107:K115" si="17">I107*E107/1</f>
        <v>6.4000000000000001E-2</v>
      </c>
      <c r="L107" s="500"/>
      <c r="M107" s="242">
        <f t="shared" ref="M107:M116" si="18">K107*H107/E107</f>
        <v>36.799999999999997</v>
      </c>
    </row>
    <row r="108" spans="1:13" ht="16.8" x14ac:dyDescent="0.4">
      <c r="A108" s="211">
        <f t="shared" si="13"/>
        <v>3</v>
      </c>
      <c r="B108" s="360" t="str">
        <f t="shared" si="14"/>
        <v>رهبری و اداره</v>
      </c>
      <c r="C108" s="360"/>
      <c r="D108" s="360"/>
      <c r="E108" s="489">
        <f t="shared" si="15"/>
        <v>7.0000000000000007E-2</v>
      </c>
      <c r="F108" s="490"/>
      <c r="G108" s="490"/>
      <c r="H108" s="212">
        <f t="shared" si="16"/>
        <v>48</v>
      </c>
      <c r="I108" s="502">
        <v>0.8</v>
      </c>
      <c r="J108" s="503"/>
      <c r="K108" s="500">
        <f t="shared" si="17"/>
        <v>5.6000000000000008E-2</v>
      </c>
      <c r="L108" s="500"/>
      <c r="M108" s="242">
        <f t="shared" si="18"/>
        <v>38.400000000000006</v>
      </c>
    </row>
    <row r="109" spans="1:13" ht="16.8" x14ac:dyDescent="0.4">
      <c r="A109" s="211">
        <f t="shared" si="13"/>
        <v>4</v>
      </c>
      <c r="B109" s="360" t="str">
        <f t="shared" si="14"/>
        <v>منابع مالی و مدیریت آن</v>
      </c>
      <c r="C109" s="360"/>
      <c r="D109" s="360"/>
      <c r="E109" s="489">
        <f t="shared" si="15"/>
        <v>0.08</v>
      </c>
      <c r="F109" s="490"/>
      <c r="G109" s="490"/>
      <c r="H109" s="212">
        <f t="shared" si="16"/>
        <v>47</v>
      </c>
      <c r="I109" s="502">
        <v>0.7</v>
      </c>
      <c r="J109" s="503"/>
      <c r="K109" s="500">
        <f t="shared" si="17"/>
        <v>5.5999999999999994E-2</v>
      </c>
      <c r="L109" s="500"/>
      <c r="M109" s="242">
        <f t="shared" si="18"/>
        <v>32.9</v>
      </c>
    </row>
    <row r="110" spans="1:13" ht="16.8" x14ac:dyDescent="0.4">
      <c r="A110" s="211">
        <f t="shared" si="13"/>
        <v>5</v>
      </c>
      <c r="B110" s="360" t="str">
        <f t="shared" si="14"/>
        <v>برنامه‌های علمی</v>
      </c>
      <c r="C110" s="360"/>
      <c r="D110" s="360"/>
      <c r="E110" s="489">
        <f t="shared" si="15"/>
        <v>0.14000000000000001</v>
      </c>
      <c r="F110" s="490"/>
      <c r="G110" s="490"/>
      <c r="H110" s="212">
        <f t="shared" si="16"/>
        <v>105</v>
      </c>
      <c r="I110" s="502">
        <v>0.8</v>
      </c>
      <c r="J110" s="503"/>
      <c r="K110" s="500">
        <f t="shared" si="17"/>
        <v>0.11200000000000002</v>
      </c>
      <c r="L110" s="500"/>
      <c r="M110" s="242">
        <f t="shared" si="18"/>
        <v>84</v>
      </c>
    </row>
    <row r="111" spans="1:13" ht="16.8" x14ac:dyDescent="0.4">
      <c r="A111" s="211">
        <f t="shared" si="13"/>
        <v>6</v>
      </c>
      <c r="B111" s="360" t="str">
        <f t="shared" si="14"/>
        <v>تحقیق</v>
      </c>
      <c r="C111" s="360"/>
      <c r="D111" s="360"/>
      <c r="E111" s="489">
        <f t="shared" si="15"/>
        <v>0.1</v>
      </c>
      <c r="F111" s="490"/>
      <c r="G111" s="490"/>
      <c r="H111" s="212">
        <f t="shared" si="16"/>
        <v>96</v>
      </c>
      <c r="I111" s="502">
        <v>0.7</v>
      </c>
      <c r="J111" s="503"/>
      <c r="K111" s="500">
        <f t="shared" si="17"/>
        <v>6.9999999999999993E-2</v>
      </c>
      <c r="L111" s="500"/>
      <c r="M111" s="242">
        <f t="shared" si="18"/>
        <v>67.199999999999989</v>
      </c>
    </row>
    <row r="112" spans="1:13" ht="16.8" x14ac:dyDescent="0.4">
      <c r="A112" s="211">
        <f t="shared" si="13"/>
        <v>7</v>
      </c>
      <c r="B112" s="360" t="str">
        <f t="shared" si="14"/>
        <v>استادان و کارمندان</v>
      </c>
      <c r="C112" s="360"/>
      <c r="D112" s="360"/>
      <c r="E112" s="489">
        <f t="shared" si="15"/>
        <v>0.09</v>
      </c>
      <c r="F112" s="490"/>
      <c r="G112" s="490"/>
      <c r="H112" s="212">
        <f t="shared" si="16"/>
        <v>90</v>
      </c>
      <c r="I112" s="502">
        <v>0.8</v>
      </c>
      <c r="J112" s="503"/>
      <c r="K112" s="500">
        <f>I112*E112/1</f>
        <v>7.1999999999999995E-2</v>
      </c>
      <c r="L112" s="500"/>
      <c r="M112" s="242">
        <f t="shared" si="18"/>
        <v>72</v>
      </c>
    </row>
    <row r="113" spans="1:13" ht="16.8" x14ac:dyDescent="0.4">
      <c r="A113" s="211">
        <f t="shared" si="13"/>
        <v>8</v>
      </c>
      <c r="B113" s="360" t="str">
        <f t="shared" si="14"/>
        <v>تجارب محصل</v>
      </c>
      <c r="C113" s="360"/>
      <c r="D113" s="360"/>
      <c r="E113" s="489">
        <f t="shared" si="15"/>
        <v>0.08</v>
      </c>
      <c r="F113" s="490"/>
      <c r="G113" s="490"/>
      <c r="H113" s="212">
        <f t="shared" si="16"/>
        <v>91</v>
      </c>
      <c r="I113" s="502">
        <v>0.8</v>
      </c>
      <c r="J113" s="503"/>
      <c r="K113" s="500">
        <f t="shared" si="17"/>
        <v>6.4000000000000001E-2</v>
      </c>
      <c r="L113" s="500"/>
      <c r="M113" s="242">
        <f t="shared" si="18"/>
        <v>72.8</v>
      </c>
    </row>
    <row r="114" spans="1:13" ht="16.8" x14ac:dyDescent="0.4">
      <c r="A114" s="211">
        <f t="shared" si="13"/>
        <v>9</v>
      </c>
      <c r="B114" s="360" t="str">
        <f t="shared" si="14"/>
        <v>بهبود و ارتقای کیفیت</v>
      </c>
      <c r="C114" s="360"/>
      <c r="D114" s="360"/>
      <c r="E114" s="489">
        <f t="shared" si="15"/>
        <v>0.04</v>
      </c>
      <c r="F114" s="490"/>
      <c r="G114" s="490"/>
      <c r="H114" s="212">
        <f t="shared" si="16"/>
        <v>42</v>
      </c>
      <c r="I114" s="502">
        <v>0.9</v>
      </c>
      <c r="J114" s="503"/>
      <c r="K114" s="500">
        <f t="shared" si="17"/>
        <v>3.6000000000000004E-2</v>
      </c>
      <c r="L114" s="500"/>
      <c r="M114" s="242">
        <f t="shared" si="18"/>
        <v>37.800000000000004</v>
      </c>
    </row>
    <row r="115" spans="1:13" ht="16.8" x14ac:dyDescent="0.4">
      <c r="A115" s="211">
        <f t="shared" si="13"/>
        <v>10</v>
      </c>
      <c r="B115" s="360" t="str">
        <f t="shared" si="14"/>
        <v>کتابخانه و منابع معلوماتی</v>
      </c>
      <c r="C115" s="360"/>
      <c r="D115" s="360"/>
      <c r="E115" s="489">
        <f t="shared" si="15"/>
        <v>0.09</v>
      </c>
      <c r="F115" s="490"/>
      <c r="G115" s="490"/>
      <c r="H115" s="212">
        <f t="shared" si="16"/>
        <v>57</v>
      </c>
      <c r="I115" s="502">
        <v>0.8</v>
      </c>
      <c r="J115" s="503"/>
      <c r="K115" s="500">
        <f t="shared" si="17"/>
        <v>7.1999999999999995E-2</v>
      </c>
      <c r="L115" s="500"/>
      <c r="M115" s="242">
        <f t="shared" si="18"/>
        <v>45.6</v>
      </c>
    </row>
    <row r="116" spans="1:13" ht="16.8" x14ac:dyDescent="0.4">
      <c r="A116" s="211">
        <f t="shared" si="13"/>
        <v>11</v>
      </c>
      <c r="B116" s="360" t="str">
        <f t="shared" si="14"/>
        <v>زیربنا، تسهیلات تدریسی و تکنالوژی معلوماتی</v>
      </c>
      <c r="C116" s="360"/>
      <c r="D116" s="360"/>
      <c r="E116" s="489">
        <f t="shared" si="15"/>
        <v>0.15</v>
      </c>
      <c r="F116" s="490"/>
      <c r="G116" s="490"/>
      <c r="H116" s="212">
        <f t="shared" si="16"/>
        <v>156</v>
      </c>
      <c r="I116" s="502">
        <v>0.8</v>
      </c>
      <c r="J116" s="503"/>
      <c r="K116" s="500">
        <f>I116*E116/1</f>
        <v>0.12</v>
      </c>
      <c r="L116" s="500"/>
      <c r="M116" s="241">
        <f t="shared" si="18"/>
        <v>124.8</v>
      </c>
    </row>
    <row r="117" spans="1:13" ht="29.4" customHeight="1" thickBot="1" x14ac:dyDescent="0.45">
      <c r="A117" s="347" t="str">
        <f t="shared" si="13"/>
        <v>ضمیمه شماره (1) معیارهای فرعی پوهنځی طب: وضاحت این ضمیمه در بخش تعریفات ذکر شده است.</v>
      </c>
      <c r="B117" s="348"/>
      <c r="C117" s="348"/>
      <c r="D117" s="348"/>
      <c r="E117" s="495">
        <f t="shared" si="15"/>
        <v>0.15</v>
      </c>
      <c r="F117" s="496"/>
      <c r="G117" s="496"/>
      <c r="H117" s="235">
        <f t="shared" si="16"/>
        <v>242</v>
      </c>
      <c r="I117" s="507">
        <v>0.8</v>
      </c>
      <c r="J117" s="508"/>
      <c r="K117" s="501">
        <f>I117*E117/1</f>
        <v>0.12</v>
      </c>
      <c r="L117" s="501"/>
      <c r="M117" s="243">
        <f>K117*H117/E117</f>
        <v>193.6</v>
      </c>
    </row>
    <row r="118" spans="1:13" ht="7.95" customHeight="1" x14ac:dyDescent="0.4">
      <c r="A118" s="16"/>
      <c r="B118" s="156"/>
      <c r="C118" s="156"/>
      <c r="D118" s="156"/>
      <c r="E118" s="156"/>
      <c r="F118" s="156"/>
      <c r="G118" s="156"/>
      <c r="H118" s="156"/>
      <c r="I118" s="110"/>
      <c r="J118" s="110"/>
      <c r="K118" s="140"/>
      <c r="L118" s="140"/>
      <c r="M118" s="8"/>
    </row>
    <row r="119" spans="1:13" ht="16.8" thickBot="1" x14ac:dyDescent="0.45">
      <c r="A119" s="214">
        <v>6</v>
      </c>
      <c r="B119" s="492" t="s">
        <v>814</v>
      </c>
      <c r="C119" s="492"/>
      <c r="D119" s="492"/>
      <c r="E119" s="492"/>
      <c r="F119" s="492"/>
      <c r="G119" s="492"/>
      <c r="H119" s="492"/>
      <c r="I119" s="492"/>
      <c r="J119" s="492"/>
      <c r="K119" s="492"/>
      <c r="L119" s="492"/>
      <c r="M119" s="492"/>
    </row>
    <row r="120" spans="1:13" ht="17.399999999999999" customHeight="1" x14ac:dyDescent="0.4">
      <c r="A120" s="183" t="s">
        <v>7</v>
      </c>
      <c r="B120" s="184" t="s">
        <v>748</v>
      </c>
      <c r="C120" s="369" t="s">
        <v>749</v>
      </c>
      <c r="D120" s="370"/>
      <c r="E120" s="370"/>
      <c r="F120" s="370"/>
      <c r="G120" s="371"/>
      <c r="H120" s="369" t="s">
        <v>750</v>
      </c>
      <c r="I120" s="370"/>
      <c r="J120" s="370"/>
      <c r="K120" s="370"/>
      <c r="L120" s="370"/>
      <c r="M120" s="372"/>
    </row>
    <row r="121" spans="1:13" ht="17.399999999999999" customHeight="1" x14ac:dyDescent="0.4">
      <c r="A121" s="185">
        <v>1</v>
      </c>
      <c r="B121" s="186" t="s">
        <v>751</v>
      </c>
      <c r="C121" s="361" t="s">
        <v>752</v>
      </c>
      <c r="D121" s="362"/>
      <c r="E121" s="362"/>
      <c r="F121" s="362"/>
      <c r="G121" s="363"/>
      <c r="H121" s="344" t="s">
        <v>753</v>
      </c>
      <c r="I121" s="345"/>
      <c r="J121" s="345"/>
      <c r="K121" s="345"/>
      <c r="L121" s="345"/>
      <c r="M121" s="346"/>
    </row>
    <row r="122" spans="1:13" ht="17.399999999999999" customHeight="1" x14ac:dyDescent="0.4">
      <c r="A122" s="185">
        <v>2</v>
      </c>
      <c r="B122" s="186" t="s">
        <v>754</v>
      </c>
      <c r="C122" s="361" t="s">
        <v>755</v>
      </c>
      <c r="D122" s="362"/>
      <c r="E122" s="362"/>
      <c r="F122" s="362"/>
      <c r="G122" s="363"/>
      <c r="H122" s="344" t="s">
        <v>1049</v>
      </c>
      <c r="I122" s="345"/>
      <c r="J122" s="345"/>
      <c r="K122" s="345"/>
      <c r="L122" s="345"/>
      <c r="M122" s="346"/>
    </row>
    <row r="123" spans="1:13" ht="16.8" x14ac:dyDescent="0.4">
      <c r="A123" s="185">
        <v>3</v>
      </c>
      <c r="B123" s="186" t="s">
        <v>1135</v>
      </c>
      <c r="C123" s="361" t="s">
        <v>756</v>
      </c>
      <c r="D123" s="362"/>
      <c r="E123" s="362"/>
      <c r="F123" s="362"/>
      <c r="G123" s="363"/>
      <c r="H123" s="344" t="s">
        <v>757</v>
      </c>
      <c r="I123" s="345"/>
      <c r="J123" s="345"/>
      <c r="K123" s="345"/>
      <c r="L123" s="345"/>
      <c r="M123" s="346"/>
    </row>
    <row r="124" spans="1:13" ht="16.8" x14ac:dyDescent="0.4">
      <c r="A124" s="185">
        <v>4</v>
      </c>
      <c r="B124" s="186" t="s">
        <v>758</v>
      </c>
      <c r="C124" s="361" t="s">
        <v>759</v>
      </c>
      <c r="D124" s="362"/>
      <c r="E124" s="362"/>
      <c r="F124" s="362"/>
      <c r="G124" s="363"/>
      <c r="H124" s="344" t="s">
        <v>760</v>
      </c>
      <c r="I124" s="345"/>
      <c r="J124" s="345"/>
      <c r="K124" s="345"/>
      <c r="L124" s="345"/>
      <c r="M124" s="346"/>
    </row>
    <row r="125" spans="1:13" ht="16.8" x14ac:dyDescent="0.4">
      <c r="A125" s="185">
        <v>5</v>
      </c>
      <c r="B125" s="186" t="s">
        <v>761</v>
      </c>
      <c r="C125" s="361" t="s">
        <v>762</v>
      </c>
      <c r="D125" s="362"/>
      <c r="E125" s="362"/>
      <c r="F125" s="362"/>
      <c r="G125" s="363"/>
      <c r="H125" s="344" t="s">
        <v>761</v>
      </c>
      <c r="I125" s="345"/>
      <c r="J125" s="345"/>
      <c r="K125" s="345"/>
      <c r="L125" s="345"/>
      <c r="M125" s="346"/>
    </row>
    <row r="126" spans="1:13" ht="17.399999999999999" customHeight="1" x14ac:dyDescent="0.4">
      <c r="A126" s="185">
        <v>6</v>
      </c>
      <c r="B126" s="186" t="s">
        <v>763</v>
      </c>
      <c r="C126" s="361" t="s">
        <v>764</v>
      </c>
      <c r="D126" s="362"/>
      <c r="E126" s="362"/>
      <c r="F126" s="362"/>
      <c r="G126" s="363"/>
      <c r="H126" s="344" t="s">
        <v>765</v>
      </c>
      <c r="I126" s="345"/>
      <c r="J126" s="345"/>
      <c r="K126" s="345"/>
      <c r="L126" s="345"/>
      <c r="M126" s="346"/>
    </row>
    <row r="127" spans="1:13" ht="16.8" x14ac:dyDescent="0.4">
      <c r="A127" s="185">
        <v>7</v>
      </c>
      <c r="B127" s="186" t="s">
        <v>766</v>
      </c>
      <c r="C127" s="361" t="s">
        <v>767</v>
      </c>
      <c r="D127" s="362"/>
      <c r="E127" s="362"/>
      <c r="F127" s="362"/>
      <c r="G127" s="363"/>
      <c r="H127" s="344" t="s">
        <v>768</v>
      </c>
      <c r="I127" s="345"/>
      <c r="J127" s="345"/>
      <c r="K127" s="345"/>
      <c r="L127" s="345"/>
      <c r="M127" s="346"/>
    </row>
    <row r="128" spans="1:13" ht="16.8" x14ac:dyDescent="0.4">
      <c r="A128" s="185">
        <v>8</v>
      </c>
      <c r="B128" s="186" t="s">
        <v>769</v>
      </c>
      <c r="C128" s="361" t="s">
        <v>770</v>
      </c>
      <c r="D128" s="362"/>
      <c r="E128" s="362"/>
      <c r="F128" s="362"/>
      <c r="G128" s="363"/>
      <c r="H128" s="344" t="s">
        <v>770</v>
      </c>
      <c r="I128" s="345"/>
      <c r="J128" s="345"/>
      <c r="K128" s="345"/>
      <c r="L128" s="345"/>
      <c r="M128" s="346"/>
    </row>
    <row r="129" spans="1:13" ht="17.399999999999999" customHeight="1" x14ac:dyDescent="0.4">
      <c r="A129" s="185">
        <v>9</v>
      </c>
      <c r="B129" s="186" t="s">
        <v>771</v>
      </c>
      <c r="C129" s="361" t="s">
        <v>772</v>
      </c>
      <c r="D129" s="362"/>
      <c r="E129" s="362"/>
      <c r="F129" s="362"/>
      <c r="G129" s="363"/>
      <c r="H129" s="344" t="s">
        <v>773</v>
      </c>
      <c r="I129" s="345"/>
      <c r="J129" s="345"/>
      <c r="K129" s="345"/>
      <c r="L129" s="345"/>
      <c r="M129" s="346"/>
    </row>
    <row r="130" spans="1:13" ht="17.399999999999999" customHeight="1" x14ac:dyDescent="0.4">
      <c r="A130" s="185">
        <v>10</v>
      </c>
      <c r="B130" s="186" t="s">
        <v>774</v>
      </c>
      <c r="C130" s="361" t="s">
        <v>775</v>
      </c>
      <c r="D130" s="362"/>
      <c r="E130" s="362"/>
      <c r="F130" s="362"/>
      <c r="G130" s="363"/>
      <c r="H130" s="344" t="s">
        <v>776</v>
      </c>
      <c r="I130" s="345"/>
      <c r="J130" s="345"/>
      <c r="K130" s="345"/>
      <c r="L130" s="345"/>
      <c r="M130" s="346"/>
    </row>
    <row r="131" spans="1:13" ht="17.399999999999999" customHeight="1" x14ac:dyDescent="0.4">
      <c r="A131" s="185">
        <v>11</v>
      </c>
      <c r="B131" s="186" t="s">
        <v>777</v>
      </c>
      <c r="C131" s="361" t="s">
        <v>778</v>
      </c>
      <c r="D131" s="362"/>
      <c r="E131" s="362"/>
      <c r="F131" s="362"/>
      <c r="G131" s="363"/>
      <c r="H131" s="344" t="s">
        <v>779</v>
      </c>
      <c r="I131" s="345"/>
      <c r="J131" s="345"/>
      <c r="K131" s="345"/>
      <c r="L131" s="345"/>
      <c r="M131" s="346"/>
    </row>
    <row r="132" spans="1:13" ht="17.399999999999999" customHeight="1" x14ac:dyDescent="0.4">
      <c r="A132" s="185">
        <v>12</v>
      </c>
      <c r="B132" s="186" t="s">
        <v>780</v>
      </c>
      <c r="C132" s="361" t="s">
        <v>781</v>
      </c>
      <c r="D132" s="362"/>
      <c r="E132" s="362"/>
      <c r="F132" s="362"/>
      <c r="G132" s="363"/>
      <c r="H132" s="344" t="s">
        <v>782</v>
      </c>
      <c r="I132" s="345"/>
      <c r="J132" s="345"/>
      <c r="K132" s="345"/>
      <c r="L132" s="345"/>
      <c r="M132" s="346"/>
    </row>
    <row r="133" spans="1:13" ht="17.399999999999999" customHeight="1" x14ac:dyDescent="0.4">
      <c r="A133" s="185">
        <v>13</v>
      </c>
      <c r="B133" s="186" t="s">
        <v>783</v>
      </c>
      <c r="C133" s="361" t="s">
        <v>784</v>
      </c>
      <c r="D133" s="362"/>
      <c r="E133" s="362"/>
      <c r="F133" s="362"/>
      <c r="G133" s="363"/>
      <c r="H133" s="344" t="s">
        <v>785</v>
      </c>
      <c r="I133" s="345"/>
      <c r="J133" s="345"/>
      <c r="K133" s="345"/>
      <c r="L133" s="345"/>
      <c r="M133" s="346"/>
    </row>
    <row r="134" spans="1:13" ht="17.399999999999999" customHeight="1" x14ac:dyDescent="0.4">
      <c r="A134" s="185">
        <v>14</v>
      </c>
      <c r="B134" s="186" t="s">
        <v>786</v>
      </c>
      <c r="C134" s="361" t="s">
        <v>787</v>
      </c>
      <c r="D134" s="362"/>
      <c r="E134" s="362"/>
      <c r="F134" s="362"/>
      <c r="G134" s="363"/>
      <c r="H134" s="344" t="s">
        <v>788</v>
      </c>
      <c r="I134" s="345"/>
      <c r="J134" s="345"/>
      <c r="K134" s="345"/>
      <c r="L134" s="345"/>
      <c r="M134" s="346"/>
    </row>
    <row r="135" spans="1:13" ht="16.8" x14ac:dyDescent="0.4">
      <c r="A135" s="185">
        <v>15</v>
      </c>
      <c r="B135" s="186" t="s">
        <v>789</v>
      </c>
      <c r="C135" s="361" t="s">
        <v>790</v>
      </c>
      <c r="D135" s="362"/>
      <c r="E135" s="362"/>
      <c r="F135" s="362"/>
      <c r="G135" s="363"/>
      <c r="H135" s="344" t="s">
        <v>761</v>
      </c>
      <c r="I135" s="345"/>
      <c r="J135" s="345"/>
      <c r="K135" s="345"/>
      <c r="L135" s="345"/>
      <c r="M135" s="346"/>
    </row>
    <row r="136" spans="1:13" ht="17.399999999999999" customHeight="1" x14ac:dyDescent="0.4">
      <c r="A136" s="185">
        <v>16</v>
      </c>
      <c r="B136" s="186" t="s">
        <v>791</v>
      </c>
      <c r="C136" s="361" t="s">
        <v>792</v>
      </c>
      <c r="D136" s="362"/>
      <c r="E136" s="362"/>
      <c r="F136" s="362"/>
      <c r="G136" s="363"/>
      <c r="H136" s="344" t="s">
        <v>988</v>
      </c>
      <c r="I136" s="345"/>
      <c r="J136" s="345"/>
      <c r="K136" s="345"/>
      <c r="L136" s="345"/>
      <c r="M136" s="346"/>
    </row>
    <row r="137" spans="1:13" ht="17.399999999999999" customHeight="1" x14ac:dyDescent="0.4">
      <c r="A137" s="185">
        <v>17</v>
      </c>
      <c r="B137" s="186" t="s">
        <v>793</v>
      </c>
      <c r="C137" s="361" t="s">
        <v>794</v>
      </c>
      <c r="D137" s="362"/>
      <c r="E137" s="362"/>
      <c r="F137" s="362"/>
      <c r="G137" s="363"/>
      <c r="H137" s="344" t="s">
        <v>795</v>
      </c>
      <c r="I137" s="345"/>
      <c r="J137" s="345"/>
      <c r="K137" s="345"/>
      <c r="L137" s="345"/>
      <c r="M137" s="346"/>
    </row>
    <row r="138" spans="1:13" ht="17.399999999999999" customHeight="1" x14ac:dyDescent="0.4">
      <c r="A138" s="185">
        <v>18</v>
      </c>
      <c r="B138" s="186" t="s">
        <v>796</v>
      </c>
      <c r="C138" s="361" t="s">
        <v>797</v>
      </c>
      <c r="D138" s="362"/>
      <c r="E138" s="362"/>
      <c r="F138" s="362"/>
      <c r="G138" s="363"/>
      <c r="H138" s="344" t="s">
        <v>798</v>
      </c>
      <c r="I138" s="345"/>
      <c r="J138" s="345"/>
      <c r="K138" s="345"/>
      <c r="L138" s="345"/>
      <c r="M138" s="346"/>
    </row>
    <row r="139" spans="1:13" ht="17.399999999999999" customHeight="1" x14ac:dyDescent="0.4">
      <c r="A139" s="185">
        <v>19</v>
      </c>
      <c r="B139" s="186" t="s">
        <v>799</v>
      </c>
      <c r="C139" s="361" t="s">
        <v>800</v>
      </c>
      <c r="D139" s="362"/>
      <c r="E139" s="362"/>
      <c r="F139" s="362"/>
      <c r="G139" s="363"/>
      <c r="H139" s="344" t="s">
        <v>801</v>
      </c>
      <c r="I139" s="345"/>
      <c r="J139" s="345"/>
      <c r="K139" s="345"/>
      <c r="L139" s="345"/>
      <c r="M139" s="346"/>
    </row>
    <row r="140" spans="1:13" ht="17.399999999999999" customHeight="1" x14ac:dyDescent="0.4">
      <c r="A140" s="185">
        <v>20</v>
      </c>
      <c r="B140" s="186" t="s">
        <v>802</v>
      </c>
      <c r="C140" s="361" t="s">
        <v>803</v>
      </c>
      <c r="D140" s="362"/>
      <c r="E140" s="362"/>
      <c r="F140" s="362"/>
      <c r="G140" s="363"/>
      <c r="H140" s="344" t="s">
        <v>804</v>
      </c>
      <c r="I140" s="345"/>
      <c r="J140" s="345"/>
      <c r="K140" s="345"/>
      <c r="L140" s="345"/>
      <c r="M140" s="346"/>
    </row>
    <row r="141" spans="1:13" ht="17.399999999999999" customHeight="1" x14ac:dyDescent="0.4">
      <c r="A141" s="185">
        <v>21</v>
      </c>
      <c r="B141" s="186" t="s">
        <v>805</v>
      </c>
      <c r="C141" s="361" t="s">
        <v>806</v>
      </c>
      <c r="D141" s="362"/>
      <c r="E141" s="362"/>
      <c r="F141" s="362"/>
      <c r="G141" s="363"/>
      <c r="H141" s="344" t="s">
        <v>807</v>
      </c>
      <c r="I141" s="345"/>
      <c r="J141" s="345"/>
      <c r="K141" s="345"/>
      <c r="L141" s="345"/>
      <c r="M141" s="346"/>
    </row>
    <row r="142" spans="1:13" ht="17.399999999999999" customHeight="1" x14ac:dyDescent="0.4">
      <c r="A142" s="185">
        <v>22</v>
      </c>
      <c r="B142" s="186" t="s">
        <v>808</v>
      </c>
      <c r="C142" s="361" t="s">
        <v>809</v>
      </c>
      <c r="D142" s="362"/>
      <c r="E142" s="362"/>
      <c r="F142" s="362"/>
      <c r="G142" s="363"/>
      <c r="H142" s="344" t="s">
        <v>760</v>
      </c>
      <c r="I142" s="345"/>
      <c r="J142" s="345"/>
      <c r="K142" s="345"/>
      <c r="L142" s="345"/>
      <c r="M142" s="346"/>
    </row>
    <row r="143" spans="1:13" ht="16.8" x14ac:dyDescent="0.4">
      <c r="A143" s="185">
        <v>23</v>
      </c>
      <c r="B143" s="186" t="s">
        <v>810</v>
      </c>
      <c r="C143" s="361" t="s">
        <v>811</v>
      </c>
      <c r="D143" s="362"/>
      <c r="E143" s="362"/>
      <c r="F143" s="362"/>
      <c r="G143" s="363"/>
      <c r="H143" s="344" t="s">
        <v>811</v>
      </c>
      <c r="I143" s="345"/>
      <c r="J143" s="345"/>
      <c r="K143" s="345"/>
      <c r="L143" s="345"/>
      <c r="M143" s="346"/>
    </row>
    <row r="144" spans="1:13" ht="16.8" x14ac:dyDescent="0.4">
      <c r="A144" s="187">
        <v>24</v>
      </c>
      <c r="B144" s="186" t="s">
        <v>817</v>
      </c>
      <c r="C144" s="361" t="s">
        <v>815</v>
      </c>
      <c r="D144" s="362"/>
      <c r="E144" s="362"/>
      <c r="F144" s="362"/>
      <c r="G144" s="363"/>
      <c r="H144" s="344" t="s">
        <v>816</v>
      </c>
      <c r="I144" s="345"/>
      <c r="J144" s="345"/>
      <c r="K144" s="345"/>
      <c r="L144" s="345"/>
      <c r="M144" s="346"/>
    </row>
    <row r="145" spans="1:13" ht="17.399999999999999" thickBot="1" x14ac:dyDescent="0.45">
      <c r="A145" s="188">
        <v>25</v>
      </c>
      <c r="B145" s="189" t="s">
        <v>812</v>
      </c>
      <c r="C145" s="366" t="s">
        <v>1050</v>
      </c>
      <c r="D145" s="367"/>
      <c r="E145" s="367"/>
      <c r="F145" s="367"/>
      <c r="G145" s="368"/>
      <c r="H145" s="352" t="s">
        <v>813</v>
      </c>
      <c r="I145" s="353"/>
      <c r="J145" s="353"/>
      <c r="K145" s="353"/>
      <c r="L145" s="353"/>
      <c r="M145" s="354"/>
    </row>
    <row r="146" spans="1:13" ht="6" customHeight="1" x14ac:dyDescent="0.55000000000000004">
      <c r="A146" s="135"/>
      <c r="B146" s="135"/>
      <c r="C146" s="135"/>
      <c r="D146" s="135"/>
      <c r="E146" s="135"/>
      <c r="F146" s="135"/>
      <c r="G146" s="135"/>
      <c r="H146" s="135"/>
      <c r="I146" s="135"/>
      <c r="J146" s="135"/>
      <c r="K146" s="15"/>
      <c r="L146" s="15"/>
      <c r="M146" s="15"/>
    </row>
    <row r="147" spans="1:13" ht="16.2" x14ac:dyDescent="0.4">
      <c r="A147" s="22">
        <v>7</v>
      </c>
      <c r="B147" s="317" t="s">
        <v>715</v>
      </c>
      <c r="C147" s="317"/>
      <c r="D147" s="317"/>
      <c r="E147" s="317"/>
      <c r="F147" s="317"/>
      <c r="G147" s="317"/>
      <c r="H147" s="317"/>
      <c r="I147" s="317"/>
      <c r="J147" s="317"/>
      <c r="K147" s="317"/>
      <c r="L147" s="317"/>
      <c r="M147" s="317"/>
    </row>
    <row r="148" spans="1:13" ht="16.8" customHeight="1" x14ac:dyDescent="0.4">
      <c r="A148" s="355" t="s">
        <v>91</v>
      </c>
      <c r="B148" s="356"/>
      <c r="C148" s="357"/>
      <c r="D148" s="357"/>
      <c r="E148" s="357"/>
      <c r="F148" s="357"/>
      <c r="G148" s="357"/>
      <c r="H148" s="357"/>
      <c r="I148" s="357"/>
      <c r="J148" s="357"/>
      <c r="K148" s="357"/>
      <c r="L148" s="357"/>
      <c r="M148" s="358"/>
    </row>
    <row r="149" spans="1:13" ht="16.8" customHeight="1" x14ac:dyDescent="0.4">
      <c r="A149" s="359" t="s">
        <v>973</v>
      </c>
      <c r="B149" s="360"/>
      <c r="C149" s="302"/>
      <c r="D149" s="302"/>
      <c r="E149" s="302"/>
      <c r="F149" s="302"/>
      <c r="G149" s="302"/>
      <c r="H149" s="302"/>
      <c r="I149" s="302"/>
      <c r="J149" s="302"/>
      <c r="K149" s="302"/>
      <c r="L149" s="302"/>
      <c r="M149" s="303"/>
    </row>
    <row r="150" spans="1:13" ht="16.8" customHeight="1" x14ac:dyDescent="0.4">
      <c r="A150" s="359" t="s">
        <v>175</v>
      </c>
      <c r="B150" s="360"/>
      <c r="C150" s="302"/>
      <c r="D150" s="302"/>
      <c r="E150" s="302"/>
      <c r="F150" s="302"/>
      <c r="G150" s="302"/>
      <c r="H150" s="302"/>
      <c r="I150" s="302"/>
      <c r="J150" s="302"/>
      <c r="K150" s="302"/>
      <c r="L150" s="302"/>
      <c r="M150" s="303"/>
    </row>
    <row r="151" spans="1:13" ht="17.399999999999999" customHeight="1" thickBot="1" x14ac:dyDescent="0.45">
      <c r="A151" s="347" t="s">
        <v>736</v>
      </c>
      <c r="B151" s="348"/>
      <c r="C151" s="310"/>
      <c r="D151" s="310"/>
      <c r="E151" s="310"/>
      <c r="F151" s="310"/>
      <c r="G151" s="310"/>
      <c r="H151" s="310"/>
      <c r="I151" s="310"/>
      <c r="J151" s="310"/>
      <c r="K151" s="310"/>
      <c r="L151" s="310"/>
      <c r="M151" s="311"/>
    </row>
    <row r="152" spans="1:13" ht="6" customHeight="1" x14ac:dyDescent="0.55000000000000004">
      <c r="A152" s="135"/>
      <c r="B152" s="135"/>
      <c r="C152" s="135"/>
      <c r="D152" s="135"/>
      <c r="E152" s="135"/>
      <c r="F152" s="135"/>
      <c r="G152" s="135"/>
      <c r="H152" s="135"/>
      <c r="I152" s="135"/>
      <c r="J152" s="135"/>
      <c r="K152" s="15"/>
      <c r="L152" s="15"/>
      <c r="M152" s="15"/>
    </row>
    <row r="153" spans="1:13" ht="16.2" x14ac:dyDescent="0.4">
      <c r="A153" s="22">
        <v>8</v>
      </c>
      <c r="B153" s="152" t="s">
        <v>1080</v>
      </c>
      <c r="C153" s="152"/>
      <c r="D153" s="152"/>
      <c r="E153" s="152"/>
      <c r="F153" s="152"/>
      <c r="G153" s="152"/>
      <c r="H153" s="152"/>
      <c r="I153" s="152"/>
      <c r="J153" s="152"/>
      <c r="K153" s="152"/>
      <c r="L153" s="152"/>
      <c r="M153" s="152"/>
    </row>
    <row r="154" spans="1:13" ht="16.8" x14ac:dyDescent="0.4">
      <c r="A154" s="148">
        <v>1</v>
      </c>
      <c r="B154" s="349" t="s">
        <v>659</v>
      </c>
      <c r="C154" s="349"/>
      <c r="D154" s="349"/>
      <c r="E154" s="350"/>
      <c r="F154" s="350"/>
      <c r="G154" s="350"/>
      <c r="H154" s="350"/>
      <c r="I154" s="350"/>
      <c r="J154" s="350"/>
      <c r="K154" s="350"/>
      <c r="L154" s="350"/>
      <c r="M154" s="351"/>
    </row>
    <row r="155" spans="1:13" ht="16.8" x14ac:dyDescent="0.4">
      <c r="A155" s="171">
        <v>2</v>
      </c>
      <c r="B155" s="332" t="s">
        <v>716</v>
      </c>
      <c r="C155" s="332"/>
      <c r="D155" s="332"/>
      <c r="E155" s="335"/>
      <c r="F155" s="335"/>
      <c r="G155" s="335"/>
      <c r="H155" s="335"/>
      <c r="I155" s="335"/>
      <c r="J155" s="335"/>
      <c r="K155" s="335"/>
      <c r="L155" s="335"/>
      <c r="M155" s="336"/>
    </row>
    <row r="156" spans="1:13" ht="16.8" x14ac:dyDescent="0.4">
      <c r="A156" s="149">
        <v>3</v>
      </c>
      <c r="B156" s="332" t="s">
        <v>1108</v>
      </c>
      <c r="C156" s="332"/>
      <c r="D156" s="332"/>
      <c r="E156" s="335"/>
      <c r="F156" s="335"/>
      <c r="G156" s="335"/>
      <c r="H156" s="335"/>
      <c r="I156" s="335"/>
      <c r="J156" s="335"/>
      <c r="K156" s="335"/>
      <c r="L156" s="335"/>
      <c r="M156" s="336"/>
    </row>
    <row r="157" spans="1:13" ht="16.8" x14ac:dyDescent="0.4">
      <c r="A157" s="149">
        <v>4</v>
      </c>
      <c r="B157" s="332" t="s">
        <v>717</v>
      </c>
      <c r="C157" s="332"/>
      <c r="D157" s="332"/>
      <c r="E157" s="335"/>
      <c r="F157" s="335"/>
      <c r="G157" s="335"/>
      <c r="H157" s="335"/>
      <c r="I157" s="335"/>
      <c r="J157" s="335"/>
      <c r="K157" s="335"/>
      <c r="L157" s="335"/>
      <c r="M157" s="336"/>
    </row>
    <row r="158" spans="1:13" ht="16.8" x14ac:dyDescent="0.4">
      <c r="A158" s="149">
        <v>5</v>
      </c>
      <c r="B158" s="332" t="s">
        <v>718</v>
      </c>
      <c r="C158" s="332"/>
      <c r="D158" s="332"/>
      <c r="E158" s="335"/>
      <c r="F158" s="335"/>
      <c r="G158" s="335"/>
      <c r="H158" s="335"/>
      <c r="I158" s="335"/>
      <c r="J158" s="335"/>
      <c r="K158" s="335"/>
      <c r="L158" s="335"/>
      <c r="M158" s="336"/>
    </row>
    <row r="159" spans="1:13" ht="16.8" x14ac:dyDescent="0.4">
      <c r="A159" s="149">
        <v>6</v>
      </c>
      <c r="B159" s="332" t="s">
        <v>509</v>
      </c>
      <c r="C159" s="332"/>
      <c r="D159" s="332"/>
      <c r="E159" s="335"/>
      <c r="F159" s="335"/>
      <c r="G159" s="335"/>
      <c r="H159" s="335"/>
      <c r="I159" s="335"/>
      <c r="J159" s="335"/>
      <c r="K159" s="335"/>
      <c r="L159" s="335"/>
      <c r="M159" s="336"/>
    </row>
    <row r="160" spans="1:13" ht="16.8" x14ac:dyDescent="0.4">
      <c r="A160" s="149">
        <v>7</v>
      </c>
      <c r="B160" s="332" t="s">
        <v>166</v>
      </c>
      <c r="C160" s="332"/>
      <c r="D160" s="332"/>
      <c r="E160" s="335"/>
      <c r="F160" s="335"/>
      <c r="G160" s="335"/>
      <c r="H160" s="335"/>
      <c r="I160" s="335"/>
      <c r="J160" s="335"/>
      <c r="K160" s="335"/>
      <c r="L160" s="335"/>
      <c r="M160" s="336"/>
    </row>
    <row r="161" spans="1:13" ht="16.8" x14ac:dyDescent="0.4">
      <c r="A161" s="320">
        <v>8</v>
      </c>
      <c r="B161" s="323" t="s">
        <v>1054</v>
      </c>
      <c r="C161" s="324"/>
      <c r="D161" s="325"/>
      <c r="E161" s="332" t="s">
        <v>1051</v>
      </c>
      <c r="F161" s="332"/>
      <c r="G161" s="332"/>
      <c r="H161" s="332"/>
      <c r="I161" s="333"/>
      <c r="J161" s="333"/>
      <c r="K161" s="333"/>
      <c r="L161" s="333"/>
      <c r="M161" s="334"/>
    </row>
    <row r="162" spans="1:13" ht="16.8" x14ac:dyDescent="0.4">
      <c r="A162" s="321"/>
      <c r="B162" s="326"/>
      <c r="C162" s="327"/>
      <c r="D162" s="328"/>
      <c r="E162" s="332" t="s">
        <v>173</v>
      </c>
      <c r="F162" s="332"/>
      <c r="G162" s="332"/>
      <c r="H162" s="332"/>
      <c r="I162" s="333"/>
      <c r="J162" s="333"/>
      <c r="K162" s="333"/>
      <c r="L162" s="333"/>
      <c r="M162" s="334"/>
    </row>
    <row r="163" spans="1:13" ht="16.8" x14ac:dyDescent="0.4">
      <c r="A163" s="322"/>
      <c r="B163" s="329"/>
      <c r="C163" s="330"/>
      <c r="D163" s="331"/>
      <c r="E163" s="332" t="s">
        <v>174</v>
      </c>
      <c r="F163" s="332"/>
      <c r="G163" s="332"/>
      <c r="H163" s="332"/>
      <c r="I163" s="333"/>
      <c r="J163" s="333"/>
      <c r="K163" s="333"/>
      <c r="L163" s="333"/>
      <c r="M163" s="334"/>
    </row>
    <row r="164" spans="1:13" ht="16.8" x14ac:dyDescent="0.4">
      <c r="A164" s="320">
        <v>9</v>
      </c>
      <c r="B164" s="323" t="s">
        <v>172</v>
      </c>
      <c r="C164" s="324"/>
      <c r="D164" s="325"/>
      <c r="E164" s="332" t="s">
        <v>1052</v>
      </c>
      <c r="F164" s="332"/>
      <c r="G164" s="332"/>
      <c r="H164" s="332"/>
      <c r="I164" s="333"/>
      <c r="J164" s="333"/>
      <c r="K164" s="333"/>
      <c r="L164" s="333"/>
      <c r="M164" s="334"/>
    </row>
    <row r="165" spans="1:13" ht="16.8" x14ac:dyDescent="0.4">
      <c r="A165" s="321"/>
      <c r="B165" s="326"/>
      <c r="C165" s="327"/>
      <c r="D165" s="328"/>
      <c r="E165" s="332" t="s">
        <v>169</v>
      </c>
      <c r="F165" s="332"/>
      <c r="G165" s="332"/>
      <c r="H165" s="332"/>
      <c r="I165" s="333"/>
      <c r="J165" s="333"/>
      <c r="K165" s="333"/>
      <c r="L165" s="333"/>
      <c r="M165" s="334"/>
    </row>
    <row r="166" spans="1:13" ht="16.8" x14ac:dyDescent="0.4">
      <c r="A166" s="321"/>
      <c r="B166" s="326"/>
      <c r="C166" s="327"/>
      <c r="D166" s="328"/>
      <c r="E166" s="332" t="s">
        <v>170</v>
      </c>
      <c r="F166" s="332"/>
      <c r="G166" s="332"/>
      <c r="H166" s="332"/>
      <c r="I166" s="333"/>
      <c r="J166" s="333"/>
      <c r="K166" s="333"/>
      <c r="L166" s="333"/>
      <c r="M166" s="334"/>
    </row>
    <row r="167" spans="1:13" ht="16.8" x14ac:dyDescent="0.4">
      <c r="A167" s="322"/>
      <c r="B167" s="329"/>
      <c r="C167" s="330"/>
      <c r="D167" s="331"/>
      <c r="E167" s="332" t="s">
        <v>171</v>
      </c>
      <c r="F167" s="332"/>
      <c r="G167" s="332"/>
      <c r="H167" s="332"/>
      <c r="I167" s="333"/>
      <c r="J167" s="333"/>
      <c r="K167" s="333"/>
      <c r="L167" s="333"/>
      <c r="M167" s="334"/>
    </row>
    <row r="168" spans="1:13" ht="16.8" x14ac:dyDescent="0.4">
      <c r="A168" s="320">
        <v>10</v>
      </c>
      <c r="B168" s="323" t="s">
        <v>1096</v>
      </c>
      <c r="C168" s="324"/>
      <c r="D168" s="325"/>
      <c r="E168" s="332" t="s">
        <v>1009</v>
      </c>
      <c r="F168" s="332"/>
      <c r="G168" s="332"/>
      <c r="H168" s="332"/>
      <c r="I168" s="333"/>
      <c r="J168" s="333"/>
      <c r="K168" s="333"/>
      <c r="L168" s="333"/>
      <c r="M168" s="334"/>
    </row>
    <row r="169" spans="1:13" ht="16.8" x14ac:dyDescent="0.4">
      <c r="A169" s="321"/>
      <c r="B169" s="326"/>
      <c r="C169" s="327"/>
      <c r="D169" s="328"/>
      <c r="E169" s="332" t="s">
        <v>1008</v>
      </c>
      <c r="F169" s="332"/>
      <c r="G169" s="332"/>
      <c r="H169" s="332"/>
      <c r="I169" s="333"/>
      <c r="J169" s="333"/>
      <c r="K169" s="333"/>
      <c r="L169" s="333"/>
      <c r="M169" s="334"/>
    </row>
    <row r="170" spans="1:13" ht="16.8" x14ac:dyDescent="0.4">
      <c r="A170" s="321"/>
      <c r="B170" s="326"/>
      <c r="C170" s="327"/>
      <c r="D170" s="328"/>
      <c r="E170" s="332" t="s">
        <v>1010</v>
      </c>
      <c r="F170" s="332"/>
      <c r="G170" s="332"/>
      <c r="H170" s="332"/>
      <c r="I170" s="333"/>
      <c r="J170" s="333"/>
      <c r="K170" s="333"/>
      <c r="L170" s="333"/>
      <c r="M170" s="334"/>
    </row>
    <row r="171" spans="1:13" ht="16.8" x14ac:dyDescent="0.4">
      <c r="A171" s="321"/>
      <c r="B171" s="326"/>
      <c r="C171" s="327"/>
      <c r="D171" s="328"/>
      <c r="E171" s="332" t="s">
        <v>1011</v>
      </c>
      <c r="F171" s="332"/>
      <c r="G171" s="332"/>
      <c r="H171" s="332"/>
      <c r="I171" s="333"/>
      <c r="J171" s="333"/>
      <c r="K171" s="333"/>
      <c r="L171" s="333"/>
      <c r="M171" s="334"/>
    </row>
    <row r="172" spans="1:13" ht="16.8" x14ac:dyDescent="0.4">
      <c r="A172" s="321"/>
      <c r="B172" s="326"/>
      <c r="C172" s="327"/>
      <c r="D172" s="328"/>
      <c r="E172" s="332" t="s">
        <v>1012</v>
      </c>
      <c r="F172" s="332"/>
      <c r="G172" s="332"/>
      <c r="H172" s="332"/>
      <c r="I172" s="333"/>
      <c r="J172" s="333"/>
      <c r="K172" s="333"/>
      <c r="L172" s="333"/>
      <c r="M172" s="334"/>
    </row>
    <row r="173" spans="1:13" ht="16.8" x14ac:dyDescent="0.4">
      <c r="A173" s="321"/>
      <c r="B173" s="326"/>
      <c r="C173" s="327"/>
      <c r="D173" s="328"/>
      <c r="E173" s="332" t="s">
        <v>1116</v>
      </c>
      <c r="F173" s="332"/>
      <c r="G173" s="332"/>
      <c r="H173" s="332"/>
      <c r="I173" s="333"/>
      <c r="J173" s="333"/>
      <c r="K173" s="333"/>
      <c r="L173" s="333"/>
      <c r="M173" s="334"/>
    </row>
    <row r="174" spans="1:13" ht="16.8" x14ac:dyDescent="0.4">
      <c r="A174" s="322"/>
      <c r="B174" s="329"/>
      <c r="C174" s="330"/>
      <c r="D174" s="331"/>
      <c r="E174" s="332" t="s">
        <v>1097</v>
      </c>
      <c r="F174" s="332"/>
      <c r="G174" s="332"/>
      <c r="H174" s="332"/>
      <c r="I174" s="333"/>
      <c r="J174" s="333"/>
      <c r="K174" s="333"/>
      <c r="L174" s="333"/>
      <c r="M174" s="334"/>
    </row>
    <row r="175" spans="1:13" ht="16.8" x14ac:dyDescent="0.4">
      <c r="A175" s="320">
        <v>11</v>
      </c>
      <c r="B175" s="323" t="s">
        <v>1098</v>
      </c>
      <c r="C175" s="324"/>
      <c r="D175" s="325"/>
      <c r="E175" s="332" t="s">
        <v>1055</v>
      </c>
      <c r="F175" s="332"/>
      <c r="G175" s="332"/>
      <c r="H175" s="332"/>
      <c r="I175" s="333"/>
      <c r="J175" s="333"/>
      <c r="K175" s="333"/>
      <c r="L175" s="333"/>
      <c r="M175" s="334"/>
    </row>
    <row r="176" spans="1:13" ht="16.8" x14ac:dyDescent="0.4">
      <c r="A176" s="321"/>
      <c r="B176" s="326"/>
      <c r="C176" s="327"/>
      <c r="D176" s="328"/>
      <c r="E176" s="332" t="s">
        <v>1056</v>
      </c>
      <c r="F176" s="332"/>
      <c r="G176" s="332"/>
      <c r="H176" s="332"/>
      <c r="I176" s="333"/>
      <c r="J176" s="333"/>
      <c r="K176" s="333"/>
      <c r="L176" s="333"/>
      <c r="M176" s="334"/>
    </row>
    <row r="177" spans="1:13" ht="16.8" x14ac:dyDescent="0.4">
      <c r="A177" s="321"/>
      <c r="B177" s="326"/>
      <c r="C177" s="327"/>
      <c r="D177" s="328"/>
      <c r="E177" s="332" t="s">
        <v>1057</v>
      </c>
      <c r="F177" s="332"/>
      <c r="G177" s="332"/>
      <c r="H177" s="332"/>
      <c r="I177" s="333"/>
      <c r="J177" s="333"/>
      <c r="K177" s="333"/>
      <c r="L177" s="333"/>
      <c r="M177" s="334"/>
    </row>
    <row r="178" spans="1:13" ht="16.8" x14ac:dyDescent="0.4">
      <c r="A178" s="322"/>
      <c r="B178" s="329"/>
      <c r="C178" s="330"/>
      <c r="D178" s="331"/>
      <c r="E178" s="332" t="s">
        <v>1097</v>
      </c>
      <c r="F178" s="332"/>
      <c r="G178" s="332"/>
      <c r="H178" s="332"/>
      <c r="I178" s="333"/>
      <c r="J178" s="333"/>
      <c r="K178" s="333"/>
      <c r="L178" s="333"/>
      <c r="M178" s="334"/>
    </row>
    <row r="179" spans="1:13" ht="16.8" x14ac:dyDescent="0.4">
      <c r="A179" s="320">
        <v>12</v>
      </c>
      <c r="B179" s="323" t="s">
        <v>1081</v>
      </c>
      <c r="C179" s="324"/>
      <c r="D179" s="325"/>
      <c r="E179" s="332" t="s">
        <v>1055</v>
      </c>
      <c r="F179" s="332"/>
      <c r="G179" s="332"/>
      <c r="H179" s="332"/>
      <c r="I179" s="333"/>
      <c r="J179" s="333"/>
      <c r="K179" s="333"/>
      <c r="L179" s="333"/>
      <c r="M179" s="334"/>
    </row>
    <row r="180" spans="1:13" ht="16.8" x14ac:dyDescent="0.4">
      <c r="A180" s="321"/>
      <c r="B180" s="326"/>
      <c r="C180" s="327"/>
      <c r="D180" s="328"/>
      <c r="E180" s="332" t="s">
        <v>1056</v>
      </c>
      <c r="F180" s="332"/>
      <c r="G180" s="332"/>
      <c r="H180" s="332"/>
      <c r="I180" s="333"/>
      <c r="J180" s="333"/>
      <c r="K180" s="333"/>
      <c r="L180" s="333"/>
      <c r="M180" s="334"/>
    </row>
    <row r="181" spans="1:13" ht="16.8" x14ac:dyDescent="0.4">
      <c r="A181" s="321"/>
      <c r="B181" s="326"/>
      <c r="C181" s="327"/>
      <c r="D181" s="328"/>
      <c r="E181" s="332" t="s">
        <v>1057</v>
      </c>
      <c r="F181" s="332"/>
      <c r="G181" s="332"/>
      <c r="H181" s="332"/>
      <c r="I181" s="333"/>
      <c r="J181" s="333"/>
      <c r="K181" s="333"/>
      <c r="L181" s="333"/>
      <c r="M181" s="334"/>
    </row>
    <row r="182" spans="1:13" ht="16.8" x14ac:dyDescent="0.4">
      <c r="A182" s="322"/>
      <c r="B182" s="329"/>
      <c r="C182" s="330"/>
      <c r="D182" s="331"/>
      <c r="E182" s="332" t="s">
        <v>168</v>
      </c>
      <c r="F182" s="332"/>
      <c r="G182" s="332"/>
      <c r="H182" s="332"/>
      <c r="I182" s="333"/>
      <c r="J182" s="333"/>
      <c r="K182" s="333"/>
      <c r="L182" s="333"/>
      <c r="M182" s="334"/>
    </row>
    <row r="183" spans="1:13" ht="16.8" x14ac:dyDescent="0.4">
      <c r="A183" s="82">
        <v>13</v>
      </c>
      <c r="B183" s="332" t="s">
        <v>167</v>
      </c>
      <c r="C183" s="332"/>
      <c r="D183" s="332"/>
      <c r="E183" s="335"/>
      <c r="F183" s="335"/>
      <c r="G183" s="335"/>
      <c r="H183" s="335"/>
      <c r="I183" s="335"/>
      <c r="J183" s="335"/>
      <c r="K183" s="335"/>
      <c r="L183" s="335"/>
      <c r="M183" s="336"/>
    </row>
    <row r="184" spans="1:13" ht="16.8" x14ac:dyDescent="0.4">
      <c r="A184" s="149">
        <v>14</v>
      </c>
      <c r="B184" s="337" t="s">
        <v>1099</v>
      </c>
      <c r="C184" s="337"/>
      <c r="D184" s="337"/>
      <c r="E184" s="337"/>
      <c r="F184" s="337"/>
      <c r="G184" s="337"/>
      <c r="H184" s="337"/>
      <c r="I184" s="337"/>
      <c r="J184" s="337"/>
      <c r="K184" s="337"/>
      <c r="L184" s="337"/>
      <c r="M184" s="338"/>
    </row>
    <row r="185" spans="1:13" ht="16.2" x14ac:dyDescent="0.4">
      <c r="A185" s="339" t="s">
        <v>164</v>
      </c>
      <c r="B185" s="340"/>
      <c r="C185" s="340"/>
      <c r="D185" s="341" t="s">
        <v>757</v>
      </c>
      <c r="E185" s="342"/>
      <c r="F185" s="342"/>
      <c r="G185" s="342"/>
      <c r="H185" s="342"/>
      <c r="I185" s="342"/>
      <c r="J185" s="342"/>
      <c r="K185" s="342"/>
      <c r="L185" s="342"/>
      <c r="M185" s="343"/>
    </row>
    <row r="186" spans="1:13" ht="16.8" x14ac:dyDescent="0.4">
      <c r="A186" s="136">
        <v>1</v>
      </c>
      <c r="B186" s="302"/>
      <c r="C186" s="302"/>
      <c r="D186" s="302"/>
      <c r="E186" s="302"/>
      <c r="F186" s="302"/>
      <c r="G186" s="302"/>
      <c r="H186" s="302"/>
      <c r="I186" s="302"/>
      <c r="J186" s="302"/>
      <c r="K186" s="302"/>
      <c r="L186" s="302"/>
      <c r="M186" s="303"/>
    </row>
    <row r="187" spans="1:13" ht="16.8" x14ac:dyDescent="0.4">
      <c r="A187" s="136">
        <v>2</v>
      </c>
      <c r="B187" s="302"/>
      <c r="C187" s="302"/>
      <c r="D187" s="302"/>
      <c r="E187" s="302"/>
      <c r="F187" s="302"/>
      <c r="G187" s="302"/>
      <c r="H187" s="302"/>
      <c r="I187" s="302"/>
      <c r="J187" s="302"/>
      <c r="K187" s="302"/>
      <c r="L187" s="302"/>
      <c r="M187" s="303"/>
    </row>
    <row r="188" spans="1:13" ht="16.8" x14ac:dyDescent="0.4">
      <c r="A188" s="136">
        <v>3</v>
      </c>
      <c r="B188" s="302"/>
      <c r="C188" s="302"/>
      <c r="D188" s="302"/>
      <c r="E188" s="302"/>
      <c r="F188" s="302"/>
      <c r="G188" s="302"/>
      <c r="H188" s="302"/>
      <c r="I188" s="302"/>
      <c r="J188" s="302"/>
      <c r="K188" s="302"/>
      <c r="L188" s="302"/>
      <c r="M188" s="303"/>
    </row>
    <row r="189" spans="1:13" ht="16.8" x14ac:dyDescent="0.4">
      <c r="A189" s="136">
        <v>4</v>
      </c>
      <c r="B189" s="302"/>
      <c r="C189" s="302"/>
      <c r="D189" s="302"/>
      <c r="E189" s="302"/>
      <c r="F189" s="302"/>
      <c r="G189" s="302"/>
      <c r="H189" s="302"/>
      <c r="I189" s="302"/>
      <c r="J189" s="302"/>
      <c r="K189" s="302"/>
      <c r="L189" s="302"/>
      <c r="M189" s="303"/>
    </row>
    <row r="190" spans="1:13" ht="16.8" x14ac:dyDescent="0.4">
      <c r="A190" s="136">
        <v>5</v>
      </c>
      <c r="B190" s="302"/>
      <c r="C190" s="302"/>
      <c r="D190" s="302"/>
      <c r="E190" s="302"/>
      <c r="F190" s="302"/>
      <c r="G190" s="302"/>
      <c r="H190" s="302"/>
      <c r="I190" s="302"/>
      <c r="J190" s="302"/>
      <c r="K190" s="302"/>
      <c r="L190" s="302"/>
      <c r="M190" s="303"/>
    </row>
    <row r="191" spans="1:13" ht="16.8" x14ac:dyDescent="0.4">
      <c r="A191" s="136">
        <v>6</v>
      </c>
      <c r="B191" s="302"/>
      <c r="C191" s="302"/>
      <c r="D191" s="302"/>
      <c r="E191" s="302"/>
      <c r="F191" s="302"/>
      <c r="G191" s="302"/>
      <c r="H191" s="302"/>
      <c r="I191" s="302"/>
      <c r="J191" s="302"/>
      <c r="K191" s="302"/>
      <c r="L191" s="302"/>
      <c r="M191" s="303"/>
    </row>
    <row r="192" spans="1:13" ht="16.8" x14ac:dyDescent="0.4">
      <c r="A192" s="136">
        <v>7</v>
      </c>
      <c r="B192" s="302"/>
      <c r="C192" s="302"/>
      <c r="D192" s="302"/>
      <c r="E192" s="302"/>
      <c r="F192" s="302"/>
      <c r="G192" s="302"/>
      <c r="H192" s="302"/>
      <c r="I192" s="302"/>
      <c r="J192" s="302"/>
      <c r="K192" s="302"/>
      <c r="L192" s="302"/>
      <c r="M192" s="303"/>
    </row>
    <row r="193" spans="1:13" ht="17.399999999999999" thickBot="1" x14ac:dyDescent="0.45">
      <c r="A193" s="20">
        <v>8</v>
      </c>
      <c r="B193" s="310"/>
      <c r="C193" s="310"/>
      <c r="D193" s="310"/>
      <c r="E193" s="310"/>
      <c r="F193" s="310"/>
      <c r="G193" s="310"/>
      <c r="H193" s="310"/>
      <c r="I193" s="310"/>
      <c r="J193" s="310"/>
      <c r="K193" s="310"/>
      <c r="L193" s="310"/>
      <c r="M193" s="311"/>
    </row>
    <row r="194" spans="1:13" ht="6" customHeight="1" x14ac:dyDescent="0.4">
      <c r="A194" s="21"/>
      <c r="B194" s="21"/>
      <c r="C194" s="21"/>
      <c r="D194" s="21"/>
      <c r="E194" s="21"/>
      <c r="F194" s="21"/>
      <c r="G194" s="21"/>
      <c r="H194" s="21"/>
      <c r="I194" s="21"/>
      <c r="J194" s="21"/>
      <c r="K194" s="21"/>
      <c r="L194" s="21"/>
      <c r="M194" s="21"/>
    </row>
    <row r="195" spans="1:13" ht="16.8" thickBot="1" x14ac:dyDescent="0.45">
      <c r="A195" s="22">
        <v>9</v>
      </c>
      <c r="B195" s="309" t="s">
        <v>1117</v>
      </c>
      <c r="C195" s="309"/>
      <c r="D195" s="309"/>
      <c r="E195" s="309"/>
      <c r="F195" s="309"/>
      <c r="G195" s="309"/>
      <c r="H195" s="309"/>
      <c r="I195" s="309"/>
      <c r="J195" s="309"/>
      <c r="K195" s="309"/>
      <c r="L195" s="309"/>
      <c r="M195" s="309"/>
    </row>
    <row r="196" spans="1:13" ht="16.8" x14ac:dyDescent="0.4">
      <c r="A196" s="23">
        <v>1</v>
      </c>
      <c r="B196" s="318"/>
      <c r="C196" s="318"/>
      <c r="D196" s="318"/>
      <c r="E196" s="318"/>
      <c r="F196" s="318"/>
      <c r="G196" s="318"/>
      <c r="H196" s="318"/>
      <c r="I196" s="318"/>
      <c r="J196" s="318"/>
      <c r="K196" s="318"/>
      <c r="L196" s="318"/>
      <c r="M196" s="319"/>
    </row>
    <row r="197" spans="1:13" ht="16.8" x14ac:dyDescent="0.4">
      <c r="A197" s="136">
        <v>2</v>
      </c>
      <c r="B197" s="302"/>
      <c r="C197" s="302"/>
      <c r="D197" s="302"/>
      <c r="E197" s="302"/>
      <c r="F197" s="302"/>
      <c r="G197" s="302"/>
      <c r="H197" s="302"/>
      <c r="I197" s="302"/>
      <c r="J197" s="302"/>
      <c r="K197" s="302"/>
      <c r="L197" s="302"/>
      <c r="M197" s="303"/>
    </row>
    <row r="198" spans="1:13" ht="16.8" x14ac:dyDescent="0.4">
      <c r="A198" s="136">
        <v>3</v>
      </c>
      <c r="B198" s="302"/>
      <c r="C198" s="302"/>
      <c r="D198" s="302"/>
      <c r="E198" s="302"/>
      <c r="F198" s="302"/>
      <c r="G198" s="302"/>
      <c r="H198" s="302"/>
      <c r="I198" s="302"/>
      <c r="J198" s="302"/>
      <c r="K198" s="302"/>
      <c r="L198" s="302"/>
      <c r="M198" s="303"/>
    </row>
    <row r="199" spans="1:13" ht="16.8" x14ac:dyDescent="0.4">
      <c r="A199" s="136">
        <v>4</v>
      </c>
      <c r="B199" s="302"/>
      <c r="C199" s="302"/>
      <c r="D199" s="302"/>
      <c r="E199" s="302"/>
      <c r="F199" s="302"/>
      <c r="G199" s="302"/>
      <c r="H199" s="302"/>
      <c r="I199" s="302"/>
      <c r="J199" s="302"/>
      <c r="K199" s="302"/>
      <c r="L199" s="302"/>
      <c r="M199" s="303"/>
    </row>
    <row r="200" spans="1:13" ht="17.399999999999999" thickBot="1" x14ac:dyDescent="0.45">
      <c r="A200" s="20">
        <v>5</v>
      </c>
      <c r="B200" s="310"/>
      <c r="C200" s="310"/>
      <c r="D200" s="310"/>
      <c r="E200" s="310"/>
      <c r="F200" s="310"/>
      <c r="G200" s="310"/>
      <c r="H200" s="310"/>
      <c r="I200" s="310"/>
      <c r="J200" s="310"/>
      <c r="K200" s="310"/>
      <c r="L200" s="310"/>
      <c r="M200" s="311"/>
    </row>
    <row r="201" spans="1:13" ht="7.2" customHeight="1" x14ac:dyDescent="0.4">
      <c r="A201" s="21"/>
      <c r="B201" s="24"/>
      <c r="C201" s="24"/>
      <c r="D201" s="24"/>
      <c r="E201" s="24"/>
      <c r="F201" s="24"/>
      <c r="G201" s="24"/>
      <c r="H201" s="24"/>
      <c r="I201" s="24"/>
      <c r="J201" s="24"/>
      <c r="K201" s="24"/>
      <c r="L201" s="24"/>
      <c r="M201" s="24"/>
    </row>
    <row r="202" spans="1:13" ht="16.2" x14ac:dyDescent="0.4">
      <c r="A202" s="22">
        <v>10</v>
      </c>
      <c r="B202" s="317" t="s">
        <v>1058</v>
      </c>
      <c r="C202" s="317"/>
      <c r="D202" s="317"/>
      <c r="E202" s="317"/>
      <c r="F202" s="317"/>
      <c r="G202" s="317"/>
      <c r="H202" s="317"/>
      <c r="I202" s="317"/>
      <c r="J202" s="317"/>
      <c r="K202" s="317"/>
      <c r="L202" s="317"/>
      <c r="M202" s="317"/>
    </row>
    <row r="203" spans="1:13" ht="16.2" x14ac:dyDescent="0.4">
      <c r="A203" s="145" t="s">
        <v>7</v>
      </c>
      <c r="B203" s="169" t="s">
        <v>92</v>
      </c>
      <c r="C203" s="291" t="s">
        <v>93</v>
      </c>
      <c r="D203" s="292"/>
      <c r="E203" s="292"/>
      <c r="F203" s="292"/>
      <c r="G203" s="293"/>
      <c r="H203" s="307" t="s">
        <v>1083</v>
      </c>
      <c r="I203" s="307"/>
      <c r="J203" s="307"/>
      <c r="K203" s="307"/>
      <c r="L203" s="307"/>
      <c r="M203" s="308"/>
    </row>
    <row r="204" spans="1:13" ht="16.8" x14ac:dyDescent="0.4">
      <c r="A204" s="279">
        <v>1</v>
      </c>
      <c r="B204" s="282" t="s">
        <v>719</v>
      </c>
      <c r="C204" s="274" t="s">
        <v>951</v>
      </c>
      <c r="D204" s="275"/>
      <c r="E204" s="275"/>
      <c r="F204" s="275"/>
      <c r="G204" s="276"/>
      <c r="H204" s="302" t="s">
        <v>94</v>
      </c>
      <c r="I204" s="302"/>
      <c r="J204" s="302"/>
      <c r="K204" s="302"/>
      <c r="L204" s="302"/>
      <c r="M204" s="303"/>
    </row>
    <row r="205" spans="1:13" ht="16.8" x14ac:dyDescent="0.4">
      <c r="A205" s="316"/>
      <c r="B205" s="315"/>
      <c r="C205" s="274" t="s">
        <v>1059</v>
      </c>
      <c r="D205" s="275"/>
      <c r="E205" s="275"/>
      <c r="F205" s="275"/>
      <c r="G205" s="276"/>
      <c r="H205" s="302"/>
      <c r="I205" s="302"/>
      <c r="J205" s="302"/>
      <c r="K205" s="302"/>
      <c r="L205" s="302"/>
      <c r="M205" s="303"/>
    </row>
    <row r="206" spans="1:13" ht="16.8" x14ac:dyDescent="0.4">
      <c r="A206" s="279">
        <v>2</v>
      </c>
      <c r="B206" s="282" t="s">
        <v>1084</v>
      </c>
      <c r="C206" s="274" t="s">
        <v>95</v>
      </c>
      <c r="D206" s="275"/>
      <c r="E206" s="275"/>
      <c r="F206" s="275"/>
      <c r="G206" s="276"/>
      <c r="H206" s="261"/>
      <c r="I206" s="261"/>
      <c r="J206" s="261"/>
      <c r="K206" s="261"/>
      <c r="L206" s="261"/>
      <c r="M206" s="273"/>
    </row>
    <row r="207" spans="1:13" ht="16.8" x14ac:dyDescent="0.4">
      <c r="A207" s="280"/>
      <c r="B207" s="283"/>
      <c r="C207" s="274" t="s">
        <v>969</v>
      </c>
      <c r="D207" s="275"/>
      <c r="E207" s="275"/>
      <c r="F207" s="275"/>
      <c r="G207" s="276"/>
      <c r="H207" s="261"/>
      <c r="I207" s="261"/>
      <c r="J207" s="261"/>
      <c r="K207" s="261"/>
      <c r="L207" s="261"/>
      <c r="M207" s="273"/>
    </row>
    <row r="208" spans="1:13" ht="16.8" x14ac:dyDescent="0.4">
      <c r="A208" s="280"/>
      <c r="B208" s="283"/>
      <c r="C208" s="274" t="s">
        <v>1061</v>
      </c>
      <c r="D208" s="275"/>
      <c r="E208" s="275"/>
      <c r="F208" s="275"/>
      <c r="G208" s="276"/>
      <c r="H208" s="261"/>
      <c r="I208" s="261"/>
      <c r="J208" s="261"/>
      <c r="K208" s="261"/>
      <c r="L208" s="261"/>
      <c r="M208" s="273"/>
    </row>
    <row r="209" spans="1:13" ht="16.8" x14ac:dyDescent="0.4">
      <c r="A209" s="316"/>
      <c r="B209" s="315"/>
      <c r="C209" s="274" t="s">
        <v>1104</v>
      </c>
      <c r="D209" s="275"/>
      <c r="E209" s="275"/>
      <c r="F209" s="275"/>
      <c r="G209" s="276"/>
      <c r="H209" s="261"/>
      <c r="I209" s="261"/>
      <c r="J209" s="261"/>
      <c r="K209" s="261"/>
      <c r="L209" s="261"/>
      <c r="M209" s="273"/>
    </row>
    <row r="210" spans="1:13" ht="16.95" customHeight="1" x14ac:dyDescent="0.4">
      <c r="A210" s="312">
        <v>3</v>
      </c>
      <c r="B210" s="282" t="s">
        <v>510</v>
      </c>
      <c r="C210" s="274" t="s">
        <v>165</v>
      </c>
      <c r="D210" s="275"/>
      <c r="E210" s="275"/>
      <c r="F210" s="275"/>
      <c r="G210" s="276"/>
      <c r="H210" s="261"/>
      <c r="I210" s="261"/>
      <c r="J210" s="261"/>
      <c r="K210" s="261"/>
      <c r="L210" s="261"/>
      <c r="M210" s="273"/>
    </row>
    <row r="211" spans="1:13" ht="16.95" customHeight="1" x14ac:dyDescent="0.4">
      <c r="A211" s="313"/>
      <c r="B211" s="283"/>
      <c r="C211" s="274" t="s">
        <v>165</v>
      </c>
      <c r="D211" s="275"/>
      <c r="E211" s="275"/>
      <c r="F211" s="275"/>
      <c r="G211" s="276"/>
      <c r="H211" s="261"/>
      <c r="I211" s="261"/>
      <c r="J211" s="261"/>
      <c r="K211" s="261"/>
      <c r="L211" s="261"/>
      <c r="M211" s="273"/>
    </row>
    <row r="212" spans="1:13" ht="16.95" customHeight="1" x14ac:dyDescent="0.4">
      <c r="A212" s="313"/>
      <c r="B212" s="283"/>
      <c r="C212" s="274" t="s">
        <v>165</v>
      </c>
      <c r="D212" s="275"/>
      <c r="E212" s="275"/>
      <c r="F212" s="275"/>
      <c r="G212" s="276"/>
      <c r="H212" s="261"/>
      <c r="I212" s="261"/>
      <c r="J212" s="261"/>
      <c r="K212" s="261"/>
      <c r="L212" s="261"/>
      <c r="M212" s="273"/>
    </row>
    <row r="213" spans="1:13" ht="16.95" customHeight="1" x14ac:dyDescent="0.4">
      <c r="A213" s="313"/>
      <c r="B213" s="283"/>
      <c r="C213" s="274" t="s">
        <v>165</v>
      </c>
      <c r="D213" s="275"/>
      <c r="E213" s="275"/>
      <c r="F213" s="275"/>
      <c r="G213" s="276"/>
      <c r="H213" s="261"/>
      <c r="I213" s="261"/>
      <c r="J213" s="261"/>
      <c r="K213" s="261"/>
      <c r="L213" s="261"/>
      <c r="M213" s="273"/>
    </row>
    <row r="214" spans="1:13" ht="16.95" customHeight="1" x14ac:dyDescent="0.4">
      <c r="A214" s="313"/>
      <c r="B214" s="283"/>
      <c r="C214" s="274" t="s">
        <v>165</v>
      </c>
      <c r="D214" s="275"/>
      <c r="E214" s="275"/>
      <c r="F214" s="275"/>
      <c r="G214" s="276"/>
      <c r="H214" s="261"/>
      <c r="I214" s="261"/>
      <c r="J214" s="261"/>
      <c r="K214" s="261"/>
      <c r="L214" s="261"/>
      <c r="M214" s="273"/>
    </row>
    <row r="215" spans="1:13" ht="16.8" x14ac:dyDescent="0.4">
      <c r="A215" s="313"/>
      <c r="B215" s="283"/>
      <c r="C215" s="274" t="s">
        <v>165</v>
      </c>
      <c r="D215" s="275"/>
      <c r="E215" s="275"/>
      <c r="F215" s="275"/>
      <c r="G215" s="276"/>
      <c r="H215" s="261"/>
      <c r="I215" s="261"/>
      <c r="J215" s="261"/>
      <c r="K215" s="261"/>
      <c r="L215" s="261"/>
      <c r="M215" s="273"/>
    </row>
    <row r="216" spans="1:13" ht="16.8" x14ac:dyDescent="0.4">
      <c r="A216" s="313"/>
      <c r="B216" s="283"/>
      <c r="C216" s="274" t="s">
        <v>165</v>
      </c>
      <c r="D216" s="275"/>
      <c r="E216" s="275"/>
      <c r="F216" s="275"/>
      <c r="G216" s="276"/>
      <c r="H216" s="261"/>
      <c r="I216" s="261"/>
      <c r="J216" s="261"/>
      <c r="K216" s="261"/>
      <c r="L216" s="261"/>
      <c r="M216" s="273"/>
    </row>
    <row r="217" spans="1:13" ht="16.8" x14ac:dyDescent="0.4">
      <c r="A217" s="313"/>
      <c r="B217" s="283"/>
      <c r="C217" s="274" t="s">
        <v>165</v>
      </c>
      <c r="D217" s="275"/>
      <c r="E217" s="275"/>
      <c r="F217" s="275"/>
      <c r="G217" s="276"/>
      <c r="H217" s="261"/>
      <c r="I217" s="261"/>
      <c r="J217" s="261"/>
      <c r="K217" s="261"/>
      <c r="L217" s="261"/>
      <c r="M217" s="273"/>
    </row>
    <row r="218" spans="1:13" ht="16.8" x14ac:dyDescent="0.4">
      <c r="A218" s="313"/>
      <c r="B218" s="283"/>
      <c r="C218" s="274" t="s">
        <v>165</v>
      </c>
      <c r="D218" s="275"/>
      <c r="E218" s="275"/>
      <c r="F218" s="275"/>
      <c r="G218" s="276"/>
      <c r="H218" s="261"/>
      <c r="I218" s="261"/>
      <c r="J218" s="261"/>
      <c r="K218" s="261"/>
      <c r="L218" s="261"/>
      <c r="M218" s="273"/>
    </row>
    <row r="219" spans="1:13" ht="16.8" x14ac:dyDescent="0.4">
      <c r="A219" s="313"/>
      <c r="B219" s="283"/>
      <c r="C219" s="274" t="s">
        <v>165</v>
      </c>
      <c r="D219" s="275"/>
      <c r="E219" s="275"/>
      <c r="F219" s="275"/>
      <c r="G219" s="276"/>
      <c r="H219" s="261"/>
      <c r="I219" s="261"/>
      <c r="J219" s="261"/>
      <c r="K219" s="261"/>
      <c r="L219" s="261"/>
      <c r="M219" s="273"/>
    </row>
    <row r="220" spans="1:13" ht="16.8" x14ac:dyDescent="0.4">
      <c r="A220" s="313"/>
      <c r="B220" s="283"/>
      <c r="C220" s="274" t="s">
        <v>165</v>
      </c>
      <c r="D220" s="275"/>
      <c r="E220" s="275"/>
      <c r="F220" s="275"/>
      <c r="G220" s="276"/>
      <c r="H220" s="261"/>
      <c r="I220" s="261"/>
      <c r="J220" s="261"/>
      <c r="K220" s="261"/>
      <c r="L220" s="261"/>
      <c r="M220" s="273"/>
    </row>
    <row r="221" spans="1:13" ht="16.8" x14ac:dyDescent="0.4">
      <c r="A221" s="313"/>
      <c r="B221" s="283"/>
      <c r="C221" s="274" t="s">
        <v>165</v>
      </c>
      <c r="D221" s="275"/>
      <c r="E221" s="275"/>
      <c r="F221" s="275"/>
      <c r="G221" s="276"/>
      <c r="H221" s="261"/>
      <c r="I221" s="261"/>
      <c r="J221" s="261"/>
      <c r="K221" s="261"/>
      <c r="L221" s="261"/>
      <c r="M221" s="273"/>
    </row>
    <row r="222" spans="1:13" ht="16.8" x14ac:dyDescent="0.4">
      <c r="A222" s="313"/>
      <c r="B222" s="283"/>
      <c r="C222" s="274" t="s">
        <v>165</v>
      </c>
      <c r="D222" s="275"/>
      <c r="E222" s="275"/>
      <c r="F222" s="275"/>
      <c r="G222" s="276"/>
      <c r="H222" s="261"/>
      <c r="I222" s="261"/>
      <c r="J222" s="261"/>
      <c r="K222" s="261"/>
      <c r="L222" s="261"/>
      <c r="M222" s="273"/>
    </row>
    <row r="223" spans="1:13" ht="16.8" x14ac:dyDescent="0.4">
      <c r="A223" s="313"/>
      <c r="B223" s="283"/>
      <c r="C223" s="274" t="s">
        <v>165</v>
      </c>
      <c r="D223" s="275"/>
      <c r="E223" s="275"/>
      <c r="F223" s="275"/>
      <c r="G223" s="276"/>
      <c r="H223" s="261"/>
      <c r="I223" s="261"/>
      <c r="J223" s="261"/>
      <c r="K223" s="261"/>
      <c r="L223" s="261"/>
      <c r="M223" s="273"/>
    </row>
    <row r="224" spans="1:13" ht="16.8" x14ac:dyDescent="0.4">
      <c r="A224" s="314"/>
      <c r="B224" s="315"/>
      <c r="C224" s="274" t="s">
        <v>165</v>
      </c>
      <c r="D224" s="275"/>
      <c r="E224" s="275"/>
      <c r="F224" s="275"/>
      <c r="G224" s="276"/>
      <c r="H224" s="261"/>
      <c r="I224" s="261"/>
      <c r="J224" s="261"/>
      <c r="K224" s="261"/>
      <c r="L224" s="261"/>
      <c r="M224" s="273"/>
    </row>
    <row r="225" spans="1:13" ht="16.8" x14ac:dyDescent="0.4">
      <c r="A225" s="279">
        <v>4</v>
      </c>
      <c r="B225" s="282" t="s">
        <v>720</v>
      </c>
      <c r="C225" s="274" t="s">
        <v>1060</v>
      </c>
      <c r="D225" s="275"/>
      <c r="E225" s="275"/>
      <c r="F225" s="275"/>
      <c r="G225" s="276"/>
      <c r="H225" s="261"/>
      <c r="I225" s="261"/>
      <c r="J225" s="261"/>
      <c r="K225" s="261"/>
      <c r="L225" s="261"/>
      <c r="M225" s="273"/>
    </row>
    <row r="226" spans="1:13" ht="16.8" x14ac:dyDescent="0.4">
      <c r="A226" s="280"/>
      <c r="B226" s="283"/>
      <c r="C226" s="274" t="s">
        <v>96</v>
      </c>
      <c r="D226" s="275"/>
      <c r="E226" s="275"/>
      <c r="F226" s="275"/>
      <c r="G226" s="276"/>
      <c r="H226" s="261"/>
      <c r="I226" s="261"/>
      <c r="J226" s="261"/>
      <c r="K226" s="261"/>
      <c r="L226" s="261"/>
      <c r="M226" s="273"/>
    </row>
    <row r="227" spans="1:13" ht="16.8" x14ac:dyDescent="0.4">
      <c r="A227" s="280"/>
      <c r="B227" s="283"/>
      <c r="C227" s="274" t="s">
        <v>974</v>
      </c>
      <c r="D227" s="275"/>
      <c r="E227" s="275"/>
      <c r="F227" s="275"/>
      <c r="G227" s="276"/>
      <c r="H227" s="261"/>
      <c r="I227" s="261"/>
      <c r="J227" s="261"/>
      <c r="K227" s="261"/>
      <c r="L227" s="261"/>
      <c r="M227" s="273"/>
    </row>
    <row r="228" spans="1:13" ht="16.8" x14ac:dyDescent="0.4">
      <c r="A228" s="280"/>
      <c r="B228" s="283"/>
      <c r="C228" s="274" t="s">
        <v>511</v>
      </c>
      <c r="D228" s="275"/>
      <c r="E228" s="275"/>
      <c r="F228" s="275"/>
      <c r="G228" s="276"/>
      <c r="H228" s="261"/>
      <c r="I228" s="261"/>
      <c r="J228" s="261"/>
      <c r="K228" s="261"/>
      <c r="L228" s="261"/>
      <c r="M228" s="273"/>
    </row>
    <row r="229" spans="1:13" ht="16.8" x14ac:dyDescent="0.4">
      <c r="A229" s="280"/>
      <c r="B229" s="283"/>
      <c r="C229" s="274" t="s">
        <v>97</v>
      </c>
      <c r="D229" s="275"/>
      <c r="E229" s="275"/>
      <c r="F229" s="275"/>
      <c r="G229" s="276"/>
      <c r="H229" s="261"/>
      <c r="I229" s="261"/>
      <c r="J229" s="261"/>
      <c r="K229" s="261"/>
      <c r="L229" s="261"/>
      <c r="M229" s="273"/>
    </row>
    <row r="230" spans="1:13" ht="16.8" x14ac:dyDescent="0.4">
      <c r="A230" s="280"/>
      <c r="B230" s="283"/>
      <c r="C230" s="274" t="s">
        <v>98</v>
      </c>
      <c r="D230" s="275"/>
      <c r="E230" s="275"/>
      <c r="F230" s="275"/>
      <c r="G230" s="276"/>
      <c r="H230" s="261"/>
      <c r="I230" s="261"/>
      <c r="J230" s="261"/>
      <c r="K230" s="261"/>
      <c r="L230" s="261"/>
      <c r="M230" s="273"/>
    </row>
    <row r="231" spans="1:13" ht="16.8" x14ac:dyDescent="0.4">
      <c r="A231" s="280"/>
      <c r="B231" s="283"/>
      <c r="C231" s="274" t="s">
        <v>99</v>
      </c>
      <c r="D231" s="275"/>
      <c r="E231" s="275"/>
      <c r="F231" s="275"/>
      <c r="G231" s="276"/>
      <c r="H231" s="261"/>
      <c r="I231" s="261"/>
      <c r="J231" s="261"/>
      <c r="K231" s="261"/>
      <c r="L231" s="261"/>
      <c r="M231" s="273"/>
    </row>
    <row r="232" spans="1:13" ht="16.8" x14ac:dyDescent="0.4">
      <c r="A232" s="280"/>
      <c r="B232" s="283"/>
      <c r="C232" s="274" t="s">
        <v>100</v>
      </c>
      <c r="D232" s="275"/>
      <c r="E232" s="275"/>
      <c r="F232" s="275"/>
      <c r="G232" s="276"/>
      <c r="H232" s="261"/>
      <c r="I232" s="261"/>
      <c r="J232" s="261"/>
      <c r="K232" s="261"/>
      <c r="L232" s="261"/>
      <c r="M232" s="273"/>
    </row>
    <row r="233" spans="1:13" ht="16.8" x14ac:dyDescent="0.4">
      <c r="A233" s="279">
        <v>5</v>
      </c>
      <c r="B233" s="282" t="s">
        <v>101</v>
      </c>
      <c r="C233" s="274" t="s">
        <v>102</v>
      </c>
      <c r="D233" s="275"/>
      <c r="E233" s="275"/>
      <c r="F233" s="275"/>
      <c r="G233" s="276"/>
      <c r="H233" s="261"/>
      <c r="I233" s="261"/>
      <c r="J233" s="261"/>
      <c r="K233" s="261"/>
      <c r="L233" s="261"/>
      <c r="M233" s="273"/>
    </row>
    <row r="234" spans="1:13" ht="16.8" x14ac:dyDescent="0.4">
      <c r="A234" s="280"/>
      <c r="B234" s="283"/>
      <c r="C234" s="274" t="s">
        <v>1062</v>
      </c>
      <c r="D234" s="275"/>
      <c r="E234" s="275"/>
      <c r="F234" s="275"/>
      <c r="G234" s="276"/>
      <c r="H234" s="261"/>
      <c r="I234" s="261"/>
      <c r="J234" s="261"/>
      <c r="K234" s="261"/>
      <c r="L234" s="261"/>
      <c r="M234" s="273"/>
    </row>
    <row r="235" spans="1:13" ht="16.8" x14ac:dyDescent="0.4">
      <c r="A235" s="280"/>
      <c r="B235" s="283"/>
      <c r="C235" s="274" t="s">
        <v>103</v>
      </c>
      <c r="D235" s="275"/>
      <c r="E235" s="275"/>
      <c r="F235" s="275"/>
      <c r="G235" s="276"/>
      <c r="H235" s="261"/>
      <c r="I235" s="261"/>
      <c r="J235" s="261"/>
      <c r="K235" s="261"/>
      <c r="L235" s="261"/>
      <c r="M235" s="273"/>
    </row>
    <row r="236" spans="1:13" ht="16.8" x14ac:dyDescent="0.4">
      <c r="A236" s="280"/>
      <c r="B236" s="283"/>
      <c r="C236" s="274" t="s">
        <v>104</v>
      </c>
      <c r="D236" s="275"/>
      <c r="E236" s="275"/>
      <c r="F236" s="275"/>
      <c r="G236" s="276"/>
      <c r="H236" s="261"/>
      <c r="I236" s="261"/>
      <c r="J236" s="261"/>
      <c r="K236" s="261"/>
      <c r="L236" s="261"/>
      <c r="M236" s="273"/>
    </row>
    <row r="237" spans="1:13" ht="16.8" x14ac:dyDescent="0.4">
      <c r="A237" s="280"/>
      <c r="B237" s="283"/>
      <c r="C237" s="274" t="s">
        <v>105</v>
      </c>
      <c r="D237" s="275"/>
      <c r="E237" s="275"/>
      <c r="F237" s="275"/>
      <c r="G237" s="276"/>
      <c r="H237" s="261"/>
      <c r="I237" s="261"/>
      <c r="J237" s="261"/>
      <c r="K237" s="261"/>
      <c r="L237" s="261"/>
      <c r="M237" s="273"/>
    </row>
    <row r="238" spans="1:13" ht="16.8" x14ac:dyDescent="0.4">
      <c r="A238" s="280"/>
      <c r="B238" s="283"/>
      <c r="C238" s="274" t="s">
        <v>106</v>
      </c>
      <c r="D238" s="275"/>
      <c r="E238" s="275"/>
      <c r="F238" s="275"/>
      <c r="G238" s="276"/>
      <c r="H238" s="261"/>
      <c r="I238" s="261"/>
      <c r="J238" s="261"/>
      <c r="K238" s="261"/>
      <c r="L238" s="261"/>
      <c r="M238" s="273"/>
    </row>
    <row r="239" spans="1:13" ht="16.8" x14ac:dyDescent="0.4">
      <c r="A239" s="280"/>
      <c r="B239" s="283"/>
      <c r="C239" s="274" t="s">
        <v>512</v>
      </c>
      <c r="D239" s="275"/>
      <c r="E239" s="275"/>
      <c r="F239" s="275"/>
      <c r="G239" s="276"/>
      <c r="H239" s="261"/>
      <c r="I239" s="261"/>
      <c r="J239" s="261"/>
      <c r="K239" s="261"/>
      <c r="L239" s="261"/>
      <c r="M239" s="273"/>
    </row>
    <row r="240" spans="1:13" ht="16.8" x14ac:dyDescent="0.4">
      <c r="A240" s="280"/>
      <c r="B240" s="283"/>
      <c r="C240" s="274" t="s">
        <v>107</v>
      </c>
      <c r="D240" s="275"/>
      <c r="E240" s="275"/>
      <c r="F240" s="275"/>
      <c r="G240" s="276"/>
      <c r="H240" s="261"/>
      <c r="I240" s="261"/>
      <c r="J240" s="261"/>
      <c r="K240" s="261"/>
      <c r="L240" s="261"/>
      <c r="M240" s="273"/>
    </row>
    <row r="241" spans="1:13" ht="16.8" x14ac:dyDescent="0.4">
      <c r="A241" s="316"/>
      <c r="B241" s="315"/>
      <c r="C241" s="274" t="s">
        <v>108</v>
      </c>
      <c r="D241" s="275"/>
      <c r="E241" s="275"/>
      <c r="F241" s="275"/>
      <c r="G241" s="276"/>
      <c r="H241" s="261"/>
      <c r="I241" s="261"/>
      <c r="J241" s="261"/>
      <c r="K241" s="261"/>
      <c r="L241" s="261"/>
      <c r="M241" s="273"/>
    </row>
    <row r="242" spans="1:13" ht="16.95" customHeight="1" x14ac:dyDescent="0.4">
      <c r="A242" s="312">
        <v>6</v>
      </c>
      <c r="B242" s="282" t="s">
        <v>109</v>
      </c>
      <c r="C242" s="274" t="s">
        <v>165</v>
      </c>
      <c r="D242" s="275"/>
      <c r="E242" s="275"/>
      <c r="F242" s="275"/>
      <c r="G242" s="276"/>
      <c r="H242" s="261"/>
      <c r="I242" s="261"/>
      <c r="J242" s="261"/>
      <c r="K242" s="261"/>
      <c r="L242" s="261"/>
      <c r="M242" s="273"/>
    </row>
    <row r="243" spans="1:13" ht="16.95" customHeight="1" x14ac:dyDescent="0.4">
      <c r="A243" s="313"/>
      <c r="B243" s="283"/>
      <c r="C243" s="274" t="s">
        <v>165</v>
      </c>
      <c r="D243" s="275"/>
      <c r="E243" s="275"/>
      <c r="F243" s="275"/>
      <c r="G243" s="276"/>
      <c r="H243" s="261"/>
      <c r="I243" s="261"/>
      <c r="J243" s="261"/>
      <c r="K243" s="261"/>
      <c r="L243" s="261"/>
      <c r="M243" s="273"/>
    </row>
    <row r="244" spans="1:13" ht="16.95" customHeight="1" x14ac:dyDescent="0.4">
      <c r="A244" s="313"/>
      <c r="B244" s="283"/>
      <c r="C244" s="274" t="s">
        <v>165</v>
      </c>
      <c r="D244" s="275"/>
      <c r="E244" s="275"/>
      <c r="F244" s="275"/>
      <c r="G244" s="276"/>
      <c r="H244" s="261"/>
      <c r="I244" s="261"/>
      <c r="J244" s="261"/>
      <c r="K244" s="261"/>
      <c r="L244" s="261"/>
      <c r="M244" s="273"/>
    </row>
    <row r="245" spans="1:13" ht="16.95" customHeight="1" x14ac:dyDescent="0.4">
      <c r="A245" s="313"/>
      <c r="B245" s="283"/>
      <c r="C245" s="274" t="s">
        <v>165</v>
      </c>
      <c r="D245" s="275"/>
      <c r="E245" s="275"/>
      <c r="F245" s="275"/>
      <c r="G245" s="276"/>
      <c r="H245" s="261"/>
      <c r="I245" s="261"/>
      <c r="J245" s="261"/>
      <c r="K245" s="261"/>
      <c r="L245" s="261"/>
      <c r="M245" s="273"/>
    </row>
    <row r="246" spans="1:13" ht="16.95" customHeight="1" x14ac:dyDescent="0.4">
      <c r="A246" s="313"/>
      <c r="B246" s="283"/>
      <c r="C246" s="274" t="s">
        <v>165</v>
      </c>
      <c r="D246" s="275"/>
      <c r="E246" s="275"/>
      <c r="F246" s="275"/>
      <c r="G246" s="276"/>
      <c r="H246" s="261"/>
      <c r="I246" s="261"/>
      <c r="J246" s="261"/>
      <c r="K246" s="261"/>
      <c r="L246" s="261"/>
      <c r="M246" s="273"/>
    </row>
    <row r="247" spans="1:13" ht="16.8" x14ac:dyDescent="0.4">
      <c r="A247" s="313"/>
      <c r="B247" s="283"/>
      <c r="C247" s="274" t="s">
        <v>165</v>
      </c>
      <c r="D247" s="275"/>
      <c r="E247" s="275"/>
      <c r="F247" s="275"/>
      <c r="G247" s="276"/>
      <c r="H247" s="261"/>
      <c r="I247" s="261"/>
      <c r="J247" s="261"/>
      <c r="K247" s="261"/>
      <c r="L247" s="261"/>
      <c r="M247" s="273"/>
    </row>
    <row r="248" spans="1:13" ht="16.8" x14ac:dyDescent="0.4">
      <c r="A248" s="313"/>
      <c r="B248" s="283"/>
      <c r="C248" s="274" t="s">
        <v>165</v>
      </c>
      <c r="D248" s="275"/>
      <c r="E248" s="275"/>
      <c r="F248" s="275"/>
      <c r="G248" s="276"/>
      <c r="H248" s="261"/>
      <c r="I248" s="261"/>
      <c r="J248" s="261"/>
      <c r="K248" s="261"/>
      <c r="L248" s="261"/>
      <c r="M248" s="273"/>
    </row>
    <row r="249" spans="1:13" ht="16.8" x14ac:dyDescent="0.4">
      <c r="A249" s="313"/>
      <c r="B249" s="283"/>
      <c r="C249" s="274" t="s">
        <v>165</v>
      </c>
      <c r="D249" s="275"/>
      <c r="E249" s="275"/>
      <c r="F249" s="275"/>
      <c r="G249" s="276"/>
      <c r="H249" s="261"/>
      <c r="I249" s="261"/>
      <c r="J249" s="261"/>
      <c r="K249" s="261"/>
      <c r="L249" s="261"/>
      <c r="M249" s="273"/>
    </row>
    <row r="250" spans="1:13" ht="16.8" x14ac:dyDescent="0.4">
      <c r="A250" s="313"/>
      <c r="B250" s="283"/>
      <c r="C250" s="274" t="s">
        <v>165</v>
      </c>
      <c r="D250" s="275"/>
      <c r="E250" s="275"/>
      <c r="F250" s="275"/>
      <c r="G250" s="276"/>
      <c r="H250" s="261"/>
      <c r="I250" s="261"/>
      <c r="J250" s="261"/>
      <c r="K250" s="261"/>
      <c r="L250" s="261"/>
      <c r="M250" s="273"/>
    </row>
    <row r="251" spans="1:13" ht="16.8" x14ac:dyDescent="0.4">
      <c r="A251" s="313"/>
      <c r="B251" s="283"/>
      <c r="C251" s="274" t="s">
        <v>165</v>
      </c>
      <c r="D251" s="275"/>
      <c r="E251" s="275"/>
      <c r="F251" s="275"/>
      <c r="G251" s="276"/>
      <c r="H251" s="261"/>
      <c r="I251" s="261"/>
      <c r="J251" s="261"/>
      <c r="K251" s="261"/>
      <c r="L251" s="261"/>
      <c r="M251" s="273"/>
    </row>
    <row r="252" spans="1:13" ht="16.8" x14ac:dyDescent="0.4">
      <c r="A252" s="313"/>
      <c r="B252" s="283"/>
      <c r="C252" s="274" t="s">
        <v>165</v>
      </c>
      <c r="D252" s="275"/>
      <c r="E252" s="275"/>
      <c r="F252" s="275"/>
      <c r="G252" s="276"/>
      <c r="H252" s="261"/>
      <c r="I252" s="261"/>
      <c r="J252" s="261"/>
      <c r="K252" s="261"/>
      <c r="L252" s="261"/>
      <c r="M252" s="273"/>
    </row>
    <row r="253" spans="1:13" ht="16.8" x14ac:dyDescent="0.4">
      <c r="A253" s="313"/>
      <c r="B253" s="283"/>
      <c r="C253" s="274" t="s">
        <v>165</v>
      </c>
      <c r="D253" s="275"/>
      <c r="E253" s="275"/>
      <c r="F253" s="275"/>
      <c r="G253" s="276"/>
      <c r="H253" s="261"/>
      <c r="I253" s="261"/>
      <c r="J253" s="261"/>
      <c r="K253" s="261"/>
      <c r="L253" s="261"/>
      <c r="M253" s="273"/>
    </row>
    <row r="254" spans="1:13" ht="16.8" x14ac:dyDescent="0.4">
      <c r="A254" s="313"/>
      <c r="B254" s="283"/>
      <c r="C254" s="274" t="s">
        <v>165</v>
      </c>
      <c r="D254" s="275"/>
      <c r="E254" s="275"/>
      <c r="F254" s="275"/>
      <c r="G254" s="276"/>
      <c r="H254" s="261"/>
      <c r="I254" s="261"/>
      <c r="J254" s="261"/>
      <c r="K254" s="261"/>
      <c r="L254" s="261"/>
      <c r="M254" s="273"/>
    </row>
    <row r="255" spans="1:13" ht="16.8" x14ac:dyDescent="0.4">
      <c r="A255" s="313"/>
      <c r="B255" s="283"/>
      <c r="C255" s="274" t="s">
        <v>165</v>
      </c>
      <c r="D255" s="275"/>
      <c r="E255" s="275"/>
      <c r="F255" s="275"/>
      <c r="G255" s="276"/>
      <c r="H255" s="261"/>
      <c r="I255" s="261"/>
      <c r="J255" s="261"/>
      <c r="K255" s="261"/>
      <c r="L255" s="261"/>
      <c r="M255" s="273"/>
    </row>
    <row r="256" spans="1:13" ht="16.8" x14ac:dyDescent="0.4">
      <c r="A256" s="314"/>
      <c r="B256" s="315"/>
      <c r="C256" s="274" t="s">
        <v>165</v>
      </c>
      <c r="D256" s="275"/>
      <c r="E256" s="275"/>
      <c r="F256" s="275"/>
      <c r="G256" s="276"/>
      <c r="H256" s="261"/>
      <c r="I256" s="261"/>
      <c r="J256" s="261"/>
      <c r="K256" s="261"/>
      <c r="L256" s="261"/>
      <c r="M256" s="273"/>
    </row>
    <row r="257" spans="1:13" ht="16.8" x14ac:dyDescent="0.4">
      <c r="A257" s="279">
        <v>7</v>
      </c>
      <c r="B257" s="282" t="s">
        <v>513</v>
      </c>
      <c r="C257" s="274" t="s">
        <v>110</v>
      </c>
      <c r="D257" s="275"/>
      <c r="E257" s="275"/>
      <c r="F257" s="275"/>
      <c r="G257" s="276"/>
      <c r="H257" s="261"/>
      <c r="I257" s="261"/>
      <c r="J257" s="261"/>
      <c r="K257" s="261"/>
      <c r="L257" s="261"/>
      <c r="M257" s="273"/>
    </row>
    <row r="258" spans="1:13" ht="16.8" x14ac:dyDescent="0.4">
      <c r="A258" s="280"/>
      <c r="B258" s="283"/>
      <c r="C258" s="274" t="s">
        <v>111</v>
      </c>
      <c r="D258" s="275"/>
      <c r="E258" s="275"/>
      <c r="F258" s="275"/>
      <c r="G258" s="276"/>
      <c r="H258" s="261"/>
      <c r="I258" s="261"/>
      <c r="J258" s="261"/>
      <c r="K258" s="261"/>
      <c r="L258" s="261"/>
      <c r="M258" s="273"/>
    </row>
    <row r="259" spans="1:13" ht="17.399999999999999" thickBot="1" x14ac:dyDescent="0.45">
      <c r="A259" s="281"/>
      <c r="B259" s="284"/>
      <c r="C259" s="285" t="s">
        <v>112</v>
      </c>
      <c r="D259" s="286"/>
      <c r="E259" s="286"/>
      <c r="F259" s="286"/>
      <c r="G259" s="287"/>
      <c r="H259" s="288"/>
      <c r="I259" s="289"/>
      <c r="J259" s="289"/>
      <c r="K259" s="289"/>
      <c r="L259" s="289"/>
      <c r="M259" s="290"/>
    </row>
    <row r="260" spans="1:13" ht="8.4" customHeight="1" x14ac:dyDescent="0.4">
      <c r="A260" s="21"/>
      <c r="B260" s="24"/>
      <c r="C260" s="24"/>
      <c r="D260" s="24"/>
      <c r="E260" s="24"/>
      <c r="F260" s="24"/>
      <c r="G260" s="24"/>
      <c r="H260" s="24"/>
      <c r="I260" s="24"/>
      <c r="J260" s="24"/>
      <c r="K260" s="24"/>
      <c r="L260" s="24"/>
      <c r="M260" s="24"/>
    </row>
    <row r="261" spans="1:13" ht="16.2" x14ac:dyDescent="0.4">
      <c r="A261" s="22">
        <v>11</v>
      </c>
      <c r="B261" s="152" t="s">
        <v>113</v>
      </c>
      <c r="C261" s="152"/>
      <c r="D261" s="152"/>
      <c r="E261" s="152"/>
      <c r="F261" s="152"/>
      <c r="G261" s="152"/>
      <c r="H261" s="152"/>
      <c r="I261" s="152"/>
      <c r="J261" s="152"/>
      <c r="K261" s="152"/>
      <c r="L261" s="152"/>
      <c r="M261" s="152"/>
    </row>
    <row r="262" spans="1:13" ht="16.2" x14ac:dyDescent="0.4">
      <c r="A262" s="150" t="s">
        <v>7</v>
      </c>
      <c r="B262" s="174" t="s">
        <v>92</v>
      </c>
      <c r="C262" s="291" t="s">
        <v>114</v>
      </c>
      <c r="D262" s="292"/>
      <c r="E262" s="292"/>
      <c r="F262" s="292"/>
      <c r="G262" s="293"/>
      <c r="H262" s="307" t="s">
        <v>1122</v>
      </c>
      <c r="I262" s="307"/>
      <c r="J262" s="307"/>
      <c r="K262" s="307"/>
      <c r="L262" s="307"/>
      <c r="M262" s="308"/>
    </row>
    <row r="263" spans="1:13" ht="17.399999999999999" thickBot="1" x14ac:dyDescent="0.45">
      <c r="A263" s="20">
        <v>1</v>
      </c>
      <c r="B263" s="176"/>
      <c r="C263" s="285"/>
      <c r="D263" s="286"/>
      <c r="E263" s="286"/>
      <c r="F263" s="286"/>
      <c r="G263" s="287"/>
      <c r="H263" s="310"/>
      <c r="I263" s="310"/>
      <c r="J263" s="310"/>
      <c r="K263" s="310"/>
      <c r="L263" s="310"/>
      <c r="M263" s="311"/>
    </row>
    <row r="264" spans="1:13" ht="9.6" customHeight="1" x14ac:dyDescent="0.4">
      <c r="A264" s="21"/>
      <c r="B264" s="25"/>
      <c r="C264" s="16"/>
      <c r="D264" s="16"/>
      <c r="E264" s="16"/>
      <c r="F264" s="16"/>
      <c r="G264" s="16"/>
      <c r="H264" s="16"/>
      <c r="I264" s="16"/>
      <c r="J264" s="16"/>
      <c r="K264" s="16"/>
      <c r="L264" s="16"/>
      <c r="M264" s="16"/>
    </row>
    <row r="265" spans="1:13" ht="16.2" x14ac:dyDescent="0.4">
      <c r="A265" s="22">
        <v>12</v>
      </c>
      <c r="B265" s="152" t="s">
        <v>737</v>
      </c>
      <c r="C265" s="152"/>
      <c r="D265" s="152"/>
      <c r="E265" s="152"/>
      <c r="F265" s="152"/>
      <c r="G265" s="152"/>
      <c r="H265" s="152"/>
      <c r="I265" s="152"/>
      <c r="J265" s="152"/>
      <c r="K265" s="152"/>
      <c r="L265" s="152"/>
      <c r="M265" s="152"/>
    </row>
    <row r="266" spans="1:13" ht="16.2" x14ac:dyDescent="0.4">
      <c r="A266" s="145" t="s">
        <v>7</v>
      </c>
      <c r="B266" s="170" t="s">
        <v>115</v>
      </c>
      <c r="C266" s="307" t="s">
        <v>116</v>
      </c>
      <c r="D266" s="307"/>
      <c r="E266" s="307" t="s">
        <v>117</v>
      </c>
      <c r="F266" s="307"/>
      <c r="G266" s="307"/>
      <c r="H266" s="307"/>
      <c r="I266" s="307"/>
      <c r="J266" s="307"/>
      <c r="K266" s="307"/>
      <c r="L266" s="307"/>
      <c r="M266" s="308"/>
    </row>
    <row r="267" spans="1:13" ht="16.8" x14ac:dyDescent="0.4">
      <c r="A267" s="136">
        <v>1</v>
      </c>
      <c r="B267" s="175" t="s">
        <v>1085</v>
      </c>
      <c r="C267" s="261"/>
      <c r="D267" s="261"/>
      <c r="E267" s="277" t="s">
        <v>118</v>
      </c>
      <c r="F267" s="277"/>
      <c r="G267" s="277"/>
      <c r="H267" s="277"/>
      <c r="I267" s="277"/>
      <c r="J267" s="277"/>
      <c r="K267" s="277"/>
      <c r="L267" s="277"/>
      <c r="M267" s="278"/>
    </row>
    <row r="268" spans="1:13" ht="16.8" x14ac:dyDescent="0.4">
      <c r="A268" s="136">
        <v>2</v>
      </c>
      <c r="B268" s="175" t="s">
        <v>820</v>
      </c>
      <c r="C268" s="261"/>
      <c r="D268" s="261"/>
      <c r="E268" s="277" t="s">
        <v>119</v>
      </c>
      <c r="F268" s="277"/>
      <c r="G268" s="277"/>
      <c r="H268" s="277"/>
      <c r="I268" s="277"/>
      <c r="J268" s="277"/>
      <c r="K268" s="277"/>
      <c r="L268" s="277"/>
      <c r="M268" s="278"/>
    </row>
    <row r="269" spans="1:13" ht="16.8" x14ac:dyDescent="0.4">
      <c r="A269" s="136">
        <v>3</v>
      </c>
      <c r="B269" s="175" t="s">
        <v>120</v>
      </c>
      <c r="C269" s="261"/>
      <c r="D269" s="261"/>
      <c r="E269" s="277" t="s">
        <v>1063</v>
      </c>
      <c r="F269" s="277"/>
      <c r="G269" s="277"/>
      <c r="H269" s="277"/>
      <c r="I269" s="277"/>
      <c r="J269" s="277"/>
      <c r="K269" s="277"/>
      <c r="L269" s="277"/>
      <c r="M269" s="278"/>
    </row>
    <row r="270" spans="1:13" ht="16.8" x14ac:dyDescent="0.4">
      <c r="A270" s="136">
        <v>4</v>
      </c>
      <c r="B270" s="175" t="s">
        <v>121</v>
      </c>
      <c r="C270" s="261"/>
      <c r="D270" s="261"/>
      <c r="E270" s="262" t="s">
        <v>1125</v>
      </c>
      <c r="F270" s="262"/>
      <c r="G270" s="262"/>
      <c r="H270" s="262"/>
      <c r="I270" s="262"/>
      <c r="J270" s="262"/>
      <c r="K270" s="262"/>
      <c r="L270" s="262"/>
      <c r="M270" s="263"/>
    </row>
    <row r="271" spans="1:13" ht="16.8" x14ac:dyDescent="0.4">
      <c r="A271" s="136">
        <v>5</v>
      </c>
      <c r="B271" s="175" t="s">
        <v>514</v>
      </c>
      <c r="C271" s="261"/>
      <c r="D271" s="261"/>
      <c r="E271" s="277" t="s">
        <v>1064</v>
      </c>
      <c r="F271" s="277"/>
      <c r="G271" s="277"/>
      <c r="H271" s="277"/>
      <c r="I271" s="277"/>
      <c r="J271" s="277"/>
      <c r="K271" s="277"/>
      <c r="L271" s="277"/>
      <c r="M271" s="278"/>
    </row>
    <row r="272" spans="1:13" ht="16.8" x14ac:dyDescent="0.4">
      <c r="A272" s="136">
        <v>6</v>
      </c>
      <c r="B272" s="175" t="s">
        <v>816</v>
      </c>
      <c r="C272" s="261"/>
      <c r="D272" s="261"/>
      <c r="E272" s="277" t="s">
        <v>515</v>
      </c>
      <c r="F272" s="277"/>
      <c r="G272" s="277"/>
      <c r="H272" s="277"/>
      <c r="I272" s="277"/>
      <c r="J272" s="277"/>
      <c r="K272" s="277"/>
      <c r="L272" s="277"/>
      <c r="M272" s="278"/>
    </row>
    <row r="273" spans="1:13" ht="16.8" x14ac:dyDescent="0.4">
      <c r="A273" s="136">
        <v>7</v>
      </c>
      <c r="B273" s="175" t="s">
        <v>516</v>
      </c>
      <c r="C273" s="261"/>
      <c r="D273" s="261"/>
      <c r="E273" s="277" t="s">
        <v>122</v>
      </c>
      <c r="F273" s="277"/>
      <c r="G273" s="277"/>
      <c r="H273" s="277"/>
      <c r="I273" s="277"/>
      <c r="J273" s="277"/>
      <c r="K273" s="277"/>
      <c r="L273" s="277"/>
      <c r="M273" s="278"/>
    </row>
    <row r="274" spans="1:13" ht="16.8" x14ac:dyDescent="0.4">
      <c r="A274" s="136">
        <v>8</v>
      </c>
      <c r="B274" s="175" t="s">
        <v>123</v>
      </c>
      <c r="C274" s="261"/>
      <c r="D274" s="261"/>
      <c r="E274" s="277" t="s">
        <v>124</v>
      </c>
      <c r="F274" s="277"/>
      <c r="G274" s="277"/>
      <c r="H274" s="277"/>
      <c r="I274" s="277"/>
      <c r="J274" s="277"/>
      <c r="K274" s="277"/>
      <c r="L274" s="277"/>
      <c r="M274" s="278"/>
    </row>
    <row r="275" spans="1:13" ht="16.8" x14ac:dyDescent="0.4">
      <c r="A275" s="136">
        <v>9</v>
      </c>
      <c r="B275" s="175" t="s">
        <v>125</v>
      </c>
      <c r="C275" s="261"/>
      <c r="D275" s="261"/>
      <c r="E275" s="277" t="s">
        <v>124</v>
      </c>
      <c r="F275" s="277"/>
      <c r="G275" s="277"/>
      <c r="H275" s="277"/>
      <c r="I275" s="277"/>
      <c r="J275" s="277"/>
      <c r="K275" s="277"/>
      <c r="L275" s="277"/>
      <c r="M275" s="278"/>
    </row>
    <row r="276" spans="1:13" ht="16.8" x14ac:dyDescent="0.4">
      <c r="A276" s="136">
        <v>10</v>
      </c>
      <c r="B276" s="175" t="s">
        <v>517</v>
      </c>
      <c r="C276" s="261"/>
      <c r="D276" s="261"/>
      <c r="E276" s="277" t="s">
        <v>1086</v>
      </c>
      <c r="F276" s="277"/>
      <c r="G276" s="277"/>
      <c r="H276" s="277"/>
      <c r="I276" s="277"/>
      <c r="J276" s="277"/>
      <c r="K276" s="277"/>
      <c r="L276" s="277"/>
      <c r="M276" s="278"/>
    </row>
    <row r="277" spans="1:13" ht="16.8" x14ac:dyDescent="0.4">
      <c r="A277" s="136">
        <v>11</v>
      </c>
      <c r="B277" s="175" t="s">
        <v>51</v>
      </c>
      <c r="C277" s="261"/>
      <c r="D277" s="261"/>
      <c r="E277" s="277" t="s">
        <v>126</v>
      </c>
      <c r="F277" s="277"/>
      <c r="G277" s="277"/>
      <c r="H277" s="277"/>
      <c r="I277" s="277"/>
      <c r="J277" s="277"/>
      <c r="K277" s="277"/>
      <c r="L277" s="277"/>
      <c r="M277" s="278"/>
    </row>
    <row r="278" spans="1:13" ht="16.8" x14ac:dyDescent="0.4">
      <c r="A278" s="136">
        <v>12</v>
      </c>
      <c r="B278" s="175" t="s">
        <v>127</v>
      </c>
      <c r="C278" s="261"/>
      <c r="D278" s="261"/>
      <c r="E278" s="277" t="s">
        <v>128</v>
      </c>
      <c r="F278" s="277"/>
      <c r="G278" s="277"/>
      <c r="H278" s="277"/>
      <c r="I278" s="277"/>
      <c r="J278" s="277"/>
      <c r="K278" s="277"/>
      <c r="L278" s="277"/>
      <c r="M278" s="278"/>
    </row>
    <row r="279" spans="1:13" ht="16.8" x14ac:dyDescent="0.4">
      <c r="A279" s="136">
        <v>13</v>
      </c>
      <c r="B279" s="175" t="s">
        <v>129</v>
      </c>
      <c r="C279" s="261"/>
      <c r="D279" s="261"/>
      <c r="E279" s="277" t="s">
        <v>130</v>
      </c>
      <c r="F279" s="277"/>
      <c r="G279" s="277"/>
      <c r="H279" s="277"/>
      <c r="I279" s="277"/>
      <c r="J279" s="277"/>
      <c r="K279" s="277"/>
      <c r="L279" s="277"/>
      <c r="M279" s="278"/>
    </row>
    <row r="280" spans="1:13" ht="16.8" x14ac:dyDescent="0.4">
      <c r="A280" s="136">
        <v>14</v>
      </c>
      <c r="B280" s="175" t="s">
        <v>131</v>
      </c>
      <c r="C280" s="261"/>
      <c r="D280" s="261"/>
      <c r="E280" s="277" t="s">
        <v>124</v>
      </c>
      <c r="F280" s="277"/>
      <c r="G280" s="277"/>
      <c r="H280" s="277"/>
      <c r="I280" s="277"/>
      <c r="J280" s="277"/>
      <c r="K280" s="277"/>
      <c r="L280" s="277"/>
      <c r="M280" s="278"/>
    </row>
    <row r="281" spans="1:13" ht="16.8" x14ac:dyDescent="0.4">
      <c r="A281" s="136">
        <v>15</v>
      </c>
      <c r="B281" s="175" t="s">
        <v>518</v>
      </c>
      <c r="C281" s="261"/>
      <c r="D281" s="261"/>
      <c r="E281" s="277" t="s">
        <v>132</v>
      </c>
      <c r="F281" s="277"/>
      <c r="G281" s="277"/>
      <c r="H281" s="277"/>
      <c r="I281" s="277"/>
      <c r="J281" s="277"/>
      <c r="K281" s="277"/>
      <c r="L281" s="277"/>
      <c r="M281" s="278"/>
    </row>
    <row r="282" spans="1:13" ht="16.8" x14ac:dyDescent="0.4">
      <c r="A282" s="136">
        <v>16</v>
      </c>
      <c r="B282" s="175" t="s">
        <v>721</v>
      </c>
      <c r="C282" s="261"/>
      <c r="D282" s="261"/>
      <c r="E282" s="277" t="s">
        <v>133</v>
      </c>
      <c r="F282" s="277"/>
      <c r="G282" s="277"/>
      <c r="H282" s="277"/>
      <c r="I282" s="277"/>
      <c r="J282" s="277"/>
      <c r="K282" s="277"/>
      <c r="L282" s="277"/>
      <c r="M282" s="278"/>
    </row>
    <row r="283" spans="1:13" ht="16.8" x14ac:dyDescent="0.4">
      <c r="A283" s="136">
        <v>17</v>
      </c>
      <c r="B283" s="175" t="s">
        <v>134</v>
      </c>
      <c r="C283" s="261"/>
      <c r="D283" s="261"/>
      <c r="E283" s="277" t="s">
        <v>135</v>
      </c>
      <c r="F283" s="277"/>
      <c r="G283" s="277"/>
      <c r="H283" s="277"/>
      <c r="I283" s="277"/>
      <c r="J283" s="277"/>
      <c r="K283" s="277"/>
      <c r="L283" s="277"/>
      <c r="M283" s="278"/>
    </row>
    <row r="284" spans="1:13" ht="16.8" x14ac:dyDescent="0.4">
      <c r="A284" s="136">
        <v>18</v>
      </c>
      <c r="B284" s="175" t="s">
        <v>136</v>
      </c>
      <c r="C284" s="261"/>
      <c r="D284" s="261"/>
      <c r="E284" s="277" t="s">
        <v>1065</v>
      </c>
      <c r="F284" s="277"/>
      <c r="G284" s="277"/>
      <c r="H284" s="277"/>
      <c r="I284" s="277"/>
      <c r="J284" s="277"/>
      <c r="K284" s="277"/>
      <c r="L284" s="277"/>
      <c r="M284" s="278"/>
    </row>
    <row r="285" spans="1:13" ht="16.8" x14ac:dyDescent="0.4">
      <c r="A285" s="136">
        <v>19</v>
      </c>
      <c r="B285" s="175" t="s">
        <v>137</v>
      </c>
      <c r="C285" s="261"/>
      <c r="D285" s="261"/>
      <c r="E285" s="277" t="s">
        <v>138</v>
      </c>
      <c r="F285" s="277"/>
      <c r="G285" s="277"/>
      <c r="H285" s="277"/>
      <c r="I285" s="277"/>
      <c r="J285" s="277"/>
      <c r="K285" s="277"/>
      <c r="L285" s="277"/>
      <c r="M285" s="278"/>
    </row>
    <row r="286" spans="1:13" ht="16.8" x14ac:dyDescent="0.4">
      <c r="A286" s="136">
        <v>20</v>
      </c>
      <c r="B286" s="175" t="s">
        <v>139</v>
      </c>
      <c r="C286" s="261"/>
      <c r="D286" s="261"/>
      <c r="E286" s="277" t="s">
        <v>140</v>
      </c>
      <c r="F286" s="277"/>
      <c r="G286" s="277"/>
      <c r="H286" s="277"/>
      <c r="I286" s="277"/>
      <c r="J286" s="277"/>
      <c r="K286" s="277"/>
      <c r="L286" s="277"/>
      <c r="M286" s="278"/>
    </row>
    <row r="287" spans="1:13" ht="16.8" x14ac:dyDescent="0.4">
      <c r="A287" s="136">
        <v>21</v>
      </c>
      <c r="B287" s="175" t="s">
        <v>141</v>
      </c>
      <c r="C287" s="261"/>
      <c r="D287" s="261"/>
      <c r="E287" s="277" t="s">
        <v>1066</v>
      </c>
      <c r="F287" s="277"/>
      <c r="G287" s="277"/>
      <c r="H287" s="277"/>
      <c r="I287" s="277"/>
      <c r="J287" s="277"/>
      <c r="K287" s="277"/>
      <c r="L287" s="277"/>
      <c r="M287" s="278"/>
    </row>
    <row r="288" spans="1:13" ht="16.8" x14ac:dyDescent="0.4">
      <c r="A288" s="136">
        <v>22</v>
      </c>
      <c r="B288" s="175" t="s">
        <v>1124</v>
      </c>
      <c r="C288" s="261"/>
      <c r="D288" s="261"/>
      <c r="E288" s="277" t="s">
        <v>142</v>
      </c>
      <c r="F288" s="277"/>
      <c r="G288" s="277"/>
      <c r="H288" s="277"/>
      <c r="I288" s="277"/>
      <c r="J288" s="277"/>
      <c r="K288" s="277"/>
      <c r="L288" s="277"/>
      <c r="M288" s="278"/>
    </row>
    <row r="289" spans="1:13" ht="16.8" x14ac:dyDescent="0.4">
      <c r="A289" s="136">
        <v>23</v>
      </c>
      <c r="B289" s="175" t="s">
        <v>519</v>
      </c>
      <c r="C289" s="261"/>
      <c r="D289" s="261"/>
      <c r="E289" s="277" t="s">
        <v>1123</v>
      </c>
      <c r="F289" s="277"/>
      <c r="G289" s="277"/>
      <c r="H289" s="277"/>
      <c r="I289" s="277"/>
      <c r="J289" s="277"/>
      <c r="K289" s="277"/>
      <c r="L289" s="277"/>
      <c r="M289" s="278"/>
    </row>
    <row r="290" spans="1:13" ht="16.8" x14ac:dyDescent="0.4">
      <c r="A290" s="136">
        <v>24</v>
      </c>
      <c r="B290" s="175" t="s">
        <v>143</v>
      </c>
      <c r="C290" s="261"/>
      <c r="D290" s="261"/>
      <c r="E290" s="277" t="s">
        <v>144</v>
      </c>
      <c r="F290" s="277"/>
      <c r="G290" s="277"/>
      <c r="H290" s="277"/>
      <c r="I290" s="277"/>
      <c r="J290" s="277"/>
      <c r="K290" s="277"/>
      <c r="L290" s="277"/>
      <c r="M290" s="278"/>
    </row>
    <row r="291" spans="1:13" ht="16.8" x14ac:dyDescent="0.4">
      <c r="A291" s="136">
        <v>25</v>
      </c>
      <c r="B291" s="175" t="s">
        <v>145</v>
      </c>
      <c r="C291" s="261"/>
      <c r="D291" s="261"/>
      <c r="E291" s="277" t="s">
        <v>1126</v>
      </c>
      <c r="F291" s="277"/>
      <c r="G291" s="277"/>
      <c r="H291" s="277"/>
      <c r="I291" s="277"/>
      <c r="J291" s="277"/>
      <c r="K291" s="277"/>
      <c r="L291" s="277"/>
      <c r="M291" s="278"/>
    </row>
    <row r="292" spans="1:13" ht="16.8" x14ac:dyDescent="0.4">
      <c r="A292" s="136">
        <v>26</v>
      </c>
      <c r="B292" s="175" t="s">
        <v>121</v>
      </c>
      <c r="C292" s="261"/>
      <c r="D292" s="261"/>
      <c r="E292" s="277" t="s">
        <v>1126</v>
      </c>
      <c r="F292" s="277"/>
      <c r="G292" s="277"/>
      <c r="H292" s="277"/>
      <c r="I292" s="277"/>
      <c r="J292" s="277"/>
      <c r="K292" s="277"/>
      <c r="L292" s="277"/>
      <c r="M292" s="278"/>
    </row>
    <row r="293" spans="1:13" ht="16.8" x14ac:dyDescent="0.4">
      <c r="A293" s="136">
        <v>27</v>
      </c>
      <c r="B293" s="175" t="s">
        <v>1067</v>
      </c>
      <c r="C293" s="261"/>
      <c r="D293" s="261"/>
      <c r="E293" s="262" t="s">
        <v>1127</v>
      </c>
      <c r="F293" s="262"/>
      <c r="G293" s="262"/>
      <c r="H293" s="262"/>
      <c r="I293" s="262"/>
      <c r="J293" s="262"/>
      <c r="K293" s="262"/>
      <c r="L293" s="262"/>
      <c r="M293" s="263"/>
    </row>
    <row r="294" spans="1:13" ht="16.8" x14ac:dyDescent="0.55000000000000004">
      <c r="A294" s="136">
        <v>28</v>
      </c>
      <c r="B294" s="26" t="s">
        <v>146</v>
      </c>
      <c r="C294" s="261"/>
      <c r="D294" s="261"/>
      <c r="E294" s="302" t="s">
        <v>1087</v>
      </c>
      <c r="F294" s="302"/>
      <c r="G294" s="302"/>
      <c r="H294" s="302"/>
      <c r="I294" s="302"/>
      <c r="J294" s="302"/>
      <c r="K294" s="302"/>
      <c r="L294" s="302"/>
      <c r="M294" s="303"/>
    </row>
    <row r="295" spans="1:13" ht="16.8" x14ac:dyDescent="0.4">
      <c r="A295" s="136">
        <v>29</v>
      </c>
      <c r="B295" s="175" t="s">
        <v>1068</v>
      </c>
      <c r="C295" s="261"/>
      <c r="D295" s="261"/>
      <c r="E295" s="277" t="s">
        <v>1088</v>
      </c>
      <c r="F295" s="277"/>
      <c r="G295" s="277"/>
      <c r="H295" s="277"/>
      <c r="I295" s="277"/>
      <c r="J295" s="277"/>
      <c r="K295" s="277"/>
      <c r="L295" s="277"/>
      <c r="M295" s="278"/>
    </row>
    <row r="296" spans="1:13" ht="16.8" x14ac:dyDescent="0.4">
      <c r="A296" s="136">
        <v>30</v>
      </c>
      <c r="B296" s="175" t="s">
        <v>1069</v>
      </c>
      <c r="C296" s="261"/>
      <c r="D296" s="261"/>
      <c r="E296" s="277" t="s">
        <v>130</v>
      </c>
      <c r="F296" s="277"/>
      <c r="G296" s="277"/>
      <c r="H296" s="277"/>
      <c r="I296" s="277"/>
      <c r="J296" s="277"/>
      <c r="K296" s="277"/>
      <c r="L296" s="277"/>
      <c r="M296" s="278"/>
    </row>
    <row r="297" spans="1:13" ht="16.8" x14ac:dyDescent="0.4">
      <c r="A297" s="136">
        <v>31</v>
      </c>
      <c r="B297" s="175" t="s">
        <v>785</v>
      </c>
      <c r="C297" s="261"/>
      <c r="D297" s="261"/>
      <c r="E297" s="277" t="s">
        <v>1070</v>
      </c>
      <c r="F297" s="277"/>
      <c r="G297" s="277"/>
      <c r="H297" s="277"/>
      <c r="I297" s="277"/>
      <c r="J297" s="277"/>
      <c r="K297" s="277"/>
      <c r="L297" s="277"/>
      <c r="M297" s="278"/>
    </row>
    <row r="298" spans="1:13" ht="16.8" x14ac:dyDescent="0.4">
      <c r="A298" s="136">
        <v>32</v>
      </c>
      <c r="B298" s="175" t="s">
        <v>147</v>
      </c>
      <c r="C298" s="261"/>
      <c r="D298" s="261"/>
      <c r="E298" s="277" t="s">
        <v>124</v>
      </c>
      <c r="F298" s="277"/>
      <c r="G298" s="277"/>
      <c r="H298" s="277"/>
      <c r="I298" s="277"/>
      <c r="J298" s="277"/>
      <c r="K298" s="277"/>
      <c r="L298" s="277"/>
      <c r="M298" s="278"/>
    </row>
    <row r="299" spans="1:13" ht="16.8" x14ac:dyDescent="0.4">
      <c r="A299" s="136">
        <v>33</v>
      </c>
      <c r="B299" s="175" t="s">
        <v>148</v>
      </c>
      <c r="C299" s="261"/>
      <c r="D299" s="261"/>
      <c r="E299" s="277" t="s">
        <v>149</v>
      </c>
      <c r="F299" s="277"/>
      <c r="G299" s="277"/>
      <c r="H299" s="277"/>
      <c r="I299" s="277"/>
      <c r="J299" s="277"/>
      <c r="K299" s="277"/>
      <c r="L299" s="277"/>
      <c r="M299" s="278"/>
    </row>
    <row r="300" spans="1:13" ht="16.8" x14ac:dyDescent="0.4">
      <c r="A300" s="136">
        <v>34</v>
      </c>
      <c r="B300" s="175" t="s">
        <v>801</v>
      </c>
      <c r="C300" s="261"/>
      <c r="D300" s="261"/>
      <c r="E300" s="277" t="s">
        <v>1128</v>
      </c>
      <c r="F300" s="277"/>
      <c r="G300" s="277"/>
      <c r="H300" s="277"/>
      <c r="I300" s="277"/>
      <c r="J300" s="277"/>
      <c r="K300" s="277"/>
      <c r="L300" s="277"/>
      <c r="M300" s="278"/>
    </row>
    <row r="301" spans="1:13" ht="16.8" x14ac:dyDescent="0.4">
      <c r="A301" s="136">
        <v>35</v>
      </c>
      <c r="B301" s="175" t="s">
        <v>150</v>
      </c>
      <c r="C301" s="261"/>
      <c r="D301" s="261"/>
      <c r="E301" s="277" t="s">
        <v>130</v>
      </c>
      <c r="F301" s="277"/>
      <c r="G301" s="277"/>
      <c r="H301" s="277"/>
      <c r="I301" s="277"/>
      <c r="J301" s="277"/>
      <c r="K301" s="277"/>
      <c r="L301" s="277"/>
      <c r="M301" s="278"/>
    </row>
    <row r="302" spans="1:13" ht="17.399999999999999" thickBot="1" x14ac:dyDescent="0.45">
      <c r="A302" s="20">
        <v>36</v>
      </c>
      <c r="B302" s="177" t="s">
        <v>520</v>
      </c>
      <c r="C302" s="304"/>
      <c r="D302" s="304"/>
      <c r="E302" s="305" t="s">
        <v>124</v>
      </c>
      <c r="F302" s="305"/>
      <c r="G302" s="305"/>
      <c r="H302" s="305"/>
      <c r="I302" s="305"/>
      <c r="J302" s="305"/>
      <c r="K302" s="305"/>
      <c r="L302" s="305"/>
      <c r="M302" s="306"/>
    </row>
    <row r="303" spans="1:13" ht="7.95" customHeight="1" x14ac:dyDescent="0.4">
      <c r="A303" s="21"/>
      <c r="B303" s="24"/>
      <c r="C303" s="24"/>
      <c r="D303" s="24"/>
      <c r="E303" s="24"/>
      <c r="F303" s="24"/>
      <c r="G303" s="24"/>
      <c r="H303" s="24"/>
      <c r="I303" s="24"/>
      <c r="J303" s="24"/>
      <c r="K303" s="24"/>
      <c r="L303" s="24"/>
      <c r="M303" s="24"/>
    </row>
    <row r="304" spans="1:13" ht="16.8" thickBot="1" x14ac:dyDescent="0.45">
      <c r="A304" s="22">
        <v>13</v>
      </c>
      <c r="B304" s="309" t="s">
        <v>975</v>
      </c>
      <c r="C304" s="309"/>
      <c r="D304" s="309"/>
      <c r="E304" s="309"/>
      <c r="F304" s="309"/>
      <c r="G304" s="309"/>
      <c r="H304" s="309"/>
      <c r="I304" s="309"/>
      <c r="J304" s="309"/>
      <c r="K304" s="309"/>
      <c r="L304" s="309"/>
      <c r="M304" s="309"/>
    </row>
    <row r="305" spans="1:13" ht="16.2" x14ac:dyDescent="0.4">
      <c r="A305" s="145" t="s">
        <v>7</v>
      </c>
      <c r="B305" s="307" t="s">
        <v>1089</v>
      </c>
      <c r="C305" s="307"/>
      <c r="D305" s="307"/>
      <c r="E305" s="307"/>
      <c r="F305" s="307"/>
      <c r="G305" s="307"/>
      <c r="H305" s="307"/>
      <c r="I305" s="307"/>
      <c r="J305" s="307"/>
      <c r="K305" s="307"/>
      <c r="L305" s="307"/>
      <c r="M305" s="308"/>
    </row>
    <row r="306" spans="1:13" ht="16.8" x14ac:dyDescent="0.4">
      <c r="A306" s="136">
        <v>1</v>
      </c>
      <c r="B306" s="262" t="s">
        <v>1090</v>
      </c>
      <c r="C306" s="262"/>
      <c r="D306" s="262"/>
      <c r="E306" s="262"/>
      <c r="F306" s="262"/>
      <c r="G306" s="262"/>
      <c r="H306" s="262"/>
      <c r="I306" s="262"/>
      <c r="J306" s="262"/>
      <c r="K306" s="262"/>
      <c r="L306" s="262"/>
      <c r="M306" s="263"/>
    </row>
    <row r="307" spans="1:13" ht="16.8" x14ac:dyDescent="0.4">
      <c r="A307" s="136">
        <v>2</v>
      </c>
      <c r="B307" s="262" t="s">
        <v>722</v>
      </c>
      <c r="C307" s="262"/>
      <c r="D307" s="262"/>
      <c r="E307" s="262"/>
      <c r="F307" s="262"/>
      <c r="G307" s="262"/>
      <c r="H307" s="262"/>
      <c r="I307" s="262"/>
      <c r="J307" s="262"/>
      <c r="K307" s="262"/>
      <c r="L307" s="262"/>
      <c r="M307" s="263"/>
    </row>
    <row r="308" spans="1:13" ht="16.8" x14ac:dyDescent="0.4">
      <c r="A308" s="136">
        <v>3</v>
      </c>
      <c r="B308" s="262" t="s">
        <v>1091</v>
      </c>
      <c r="C308" s="262"/>
      <c r="D308" s="262"/>
      <c r="E308" s="262"/>
      <c r="F308" s="262"/>
      <c r="G308" s="262"/>
      <c r="H308" s="262"/>
      <c r="I308" s="262"/>
      <c r="J308" s="262"/>
      <c r="K308" s="262"/>
      <c r="L308" s="262"/>
      <c r="M308" s="263"/>
    </row>
    <row r="309" spans="1:13" ht="16.8" x14ac:dyDescent="0.4">
      <c r="A309" s="136">
        <v>4</v>
      </c>
      <c r="B309" s="262" t="s">
        <v>537</v>
      </c>
      <c r="C309" s="262"/>
      <c r="D309" s="262"/>
      <c r="E309" s="262"/>
      <c r="F309" s="262"/>
      <c r="G309" s="262"/>
      <c r="H309" s="262"/>
      <c r="I309" s="262"/>
      <c r="J309" s="262"/>
      <c r="K309" s="262"/>
      <c r="L309" s="262"/>
      <c r="M309" s="263"/>
    </row>
    <row r="310" spans="1:13" ht="16.8" x14ac:dyDescent="0.4">
      <c r="A310" s="136">
        <v>5</v>
      </c>
      <c r="B310" s="262" t="s">
        <v>534</v>
      </c>
      <c r="C310" s="262"/>
      <c r="D310" s="262"/>
      <c r="E310" s="262"/>
      <c r="F310" s="262"/>
      <c r="G310" s="262"/>
      <c r="H310" s="262"/>
      <c r="I310" s="262"/>
      <c r="J310" s="262"/>
      <c r="K310" s="262"/>
      <c r="L310" s="262"/>
      <c r="M310" s="263"/>
    </row>
    <row r="311" spans="1:13" ht="16.8" x14ac:dyDescent="0.4">
      <c r="A311" s="136">
        <v>6</v>
      </c>
      <c r="B311" s="262" t="s">
        <v>151</v>
      </c>
      <c r="C311" s="262"/>
      <c r="D311" s="262"/>
      <c r="E311" s="262"/>
      <c r="F311" s="262"/>
      <c r="G311" s="262"/>
      <c r="H311" s="262"/>
      <c r="I311" s="262"/>
      <c r="J311" s="262"/>
      <c r="K311" s="262"/>
      <c r="L311" s="262"/>
      <c r="M311" s="263"/>
    </row>
    <row r="312" spans="1:13" ht="16.8" x14ac:dyDescent="0.4">
      <c r="A312" s="136">
        <v>7</v>
      </c>
      <c r="B312" s="262" t="s">
        <v>521</v>
      </c>
      <c r="C312" s="262"/>
      <c r="D312" s="262"/>
      <c r="E312" s="262"/>
      <c r="F312" s="262"/>
      <c r="G312" s="262"/>
      <c r="H312" s="262"/>
      <c r="I312" s="262"/>
      <c r="J312" s="262"/>
      <c r="K312" s="262"/>
      <c r="L312" s="262"/>
      <c r="M312" s="263"/>
    </row>
    <row r="313" spans="1:13" ht="16.8" x14ac:dyDescent="0.4">
      <c r="A313" s="136">
        <v>8</v>
      </c>
      <c r="B313" s="262" t="s">
        <v>522</v>
      </c>
      <c r="C313" s="262"/>
      <c r="D313" s="262"/>
      <c r="E313" s="262"/>
      <c r="F313" s="262"/>
      <c r="G313" s="262"/>
      <c r="H313" s="262"/>
      <c r="I313" s="262"/>
      <c r="J313" s="262"/>
      <c r="K313" s="262"/>
      <c r="L313" s="262"/>
      <c r="M313" s="263"/>
    </row>
    <row r="314" spans="1:13" ht="16.8" x14ac:dyDescent="0.4">
      <c r="A314" s="136">
        <v>9</v>
      </c>
      <c r="B314" s="262" t="s">
        <v>876</v>
      </c>
      <c r="C314" s="262"/>
      <c r="D314" s="262"/>
      <c r="E314" s="262"/>
      <c r="F314" s="262"/>
      <c r="G314" s="262"/>
      <c r="H314" s="262"/>
      <c r="I314" s="262"/>
      <c r="J314" s="262"/>
      <c r="K314" s="262"/>
      <c r="L314" s="262"/>
      <c r="M314" s="263"/>
    </row>
    <row r="315" spans="1:13" ht="16.8" x14ac:dyDescent="0.4">
      <c r="A315" s="136">
        <v>10</v>
      </c>
      <c r="B315" s="262" t="s">
        <v>523</v>
      </c>
      <c r="C315" s="262"/>
      <c r="D315" s="262"/>
      <c r="E315" s="262"/>
      <c r="F315" s="262"/>
      <c r="G315" s="262"/>
      <c r="H315" s="262"/>
      <c r="I315" s="262"/>
      <c r="J315" s="262"/>
      <c r="K315" s="262"/>
      <c r="L315" s="262"/>
      <c r="M315" s="263"/>
    </row>
    <row r="316" spans="1:13" ht="16.8" x14ac:dyDescent="0.4">
      <c r="A316" s="136">
        <v>11</v>
      </c>
      <c r="B316" s="262" t="s">
        <v>524</v>
      </c>
      <c r="C316" s="262"/>
      <c r="D316" s="262"/>
      <c r="E316" s="262"/>
      <c r="F316" s="262"/>
      <c r="G316" s="262"/>
      <c r="H316" s="262"/>
      <c r="I316" s="262"/>
      <c r="J316" s="262"/>
      <c r="K316" s="262"/>
      <c r="L316" s="262"/>
      <c r="M316" s="263"/>
    </row>
    <row r="317" spans="1:13" ht="16.8" x14ac:dyDescent="0.4">
      <c r="A317" s="136">
        <v>12</v>
      </c>
      <c r="B317" s="262" t="s">
        <v>525</v>
      </c>
      <c r="C317" s="262"/>
      <c r="D317" s="262"/>
      <c r="E317" s="262"/>
      <c r="F317" s="262"/>
      <c r="G317" s="262"/>
      <c r="H317" s="262"/>
      <c r="I317" s="262"/>
      <c r="J317" s="262"/>
      <c r="K317" s="262"/>
      <c r="L317" s="262"/>
      <c r="M317" s="263"/>
    </row>
    <row r="318" spans="1:13" ht="16.8" x14ac:dyDescent="0.4">
      <c r="A318" s="136">
        <v>13</v>
      </c>
      <c r="B318" s="262" t="s">
        <v>526</v>
      </c>
      <c r="C318" s="262"/>
      <c r="D318" s="262"/>
      <c r="E318" s="262"/>
      <c r="F318" s="262"/>
      <c r="G318" s="262"/>
      <c r="H318" s="262"/>
      <c r="I318" s="262"/>
      <c r="J318" s="262"/>
      <c r="K318" s="262"/>
      <c r="L318" s="262"/>
      <c r="M318" s="263"/>
    </row>
    <row r="319" spans="1:13" ht="16.8" x14ac:dyDescent="0.4">
      <c r="A319" s="136">
        <v>14</v>
      </c>
      <c r="B319" s="262" t="s">
        <v>885</v>
      </c>
      <c r="C319" s="262"/>
      <c r="D319" s="262"/>
      <c r="E319" s="262"/>
      <c r="F319" s="262"/>
      <c r="G319" s="262"/>
      <c r="H319" s="262"/>
      <c r="I319" s="262"/>
      <c r="J319" s="262"/>
      <c r="K319" s="262"/>
      <c r="L319" s="262"/>
      <c r="M319" s="263"/>
    </row>
    <row r="320" spans="1:13" ht="16.8" x14ac:dyDescent="0.4">
      <c r="A320" s="136">
        <v>15</v>
      </c>
      <c r="B320" s="262" t="s">
        <v>527</v>
      </c>
      <c r="C320" s="262"/>
      <c r="D320" s="262"/>
      <c r="E320" s="262"/>
      <c r="F320" s="262"/>
      <c r="G320" s="262"/>
      <c r="H320" s="262"/>
      <c r="I320" s="262"/>
      <c r="J320" s="262"/>
      <c r="K320" s="262"/>
      <c r="L320" s="262"/>
      <c r="M320" s="263"/>
    </row>
    <row r="321" spans="1:13" ht="16.8" x14ac:dyDescent="0.4">
      <c r="A321" s="136">
        <v>16</v>
      </c>
      <c r="B321" s="262" t="s">
        <v>1092</v>
      </c>
      <c r="C321" s="262"/>
      <c r="D321" s="262"/>
      <c r="E321" s="262"/>
      <c r="F321" s="262"/>
      <c r="G321" s="262"/>
      <c r="H321" s="262"/>
      <c r="I321" s="262"/>
      <c r="J321" s="262"/>
      <c r="K321" s="262"/>
      <c r="L321" s="262"/>
      <c r="M321" s="263"/>
    </row>
    <row r="322" spans="1:13" ht="16.8" x14ac:dyDescent="0.4">
      <c r="A322" s="136">
        <v>17</v>
      </c>
      <c r="B322" s="262" t="s">
        <v>528</v>
      </c>
      <c r="C322" s="262"/>
      <c r="D322" s="262"/>
      <c r="E322" s="262"/>
      <c r="F322" s="262"/>
      <c r="G322" s="262"/>
      <c r="H322" s="262"/>
      <c r="I322" s="262"/>
      <c r="J322" s="262"/>
      <c r="K322" s="262"/>
      <c r="L322" s="262"/>
      <c r="M322" s="263"/>
    </row>
    <row r="323" spans="1:13" ht="16.8" x14ac:dyDescent="0.4">
      <c r="A323" s="136">
        <v>18</v>
      </c>
      <c r="B323" s="262" t="s">
        <v>1093</v>
      </c>
      <c r="C323" s="262"/>
      <c r="D323" s="262"/>
      <c r="E323" s="262"/>
      <c r="F323" s="262"/>
      <c r="G323" s="262"/>
      <c r="H323" s="262"/>
      <c r="I323" s="262"/>
      <c r="J323" s="262"/>
      <c r="K323" s="262"/>
      <c r="L323" s="262"/>
      <c r="M323" s="263"/>
    </row>
    <row r="324" spans="1:13" ht="16.8" x14ac:dyDescent="0.4">
      <c r="A324" s="136">
        <v>19</v>
      </c>
      <c r="B324" s="262" t="s">
        <v>152</v>
      </c>
      <c r="C324" s="262"/>
      <c r="D324" s="262"/>
      <c r="E324" s="262"/>
      <c r="F324" s="262"/>
      <c r="G324" s="262"/>
      <c r="H324" s="262"/>
      <c r="I324" s="262"/>
      <c r="J324" s="262"/>
      <c r="K324" s="262"/>
      <c r="L324" s="262"/>
      <c r="M324" s="263"/>
    </row>
    <row r="325" spans="1:13" ht="16.8" x14ac:dyDescent="0.4">
      <c r="A325" s="136">
        <v>20</v>
      </c>
      <c r="B325" s="262" t="s">
        <v>1094</v>
      </c>
      <c r="C325" s="262"/>
      <c r="D325" s="262"/>
      <c r="E325" s="262"/>
      <c r="F325" s="262"/>
      <c r="G325" s="262"/>
      <c r="H325" s="262"/>
      <c r="I325" s="262"/>
      <c r="J325" s="262"/>
      <c r="K325" s="262"/>
      <c r="L325" s="262"/>
      <c r="M325" s="263"/>
    </row>
    <row r="326" spans="1:13" ht="16.8" x14ac:dyDescent="0.4">
      <c r="A326" s="136">
        <v>21</v>
      </c>
      <c r="B326" s="262" t="s">
        <v>553</v>
      </c>
      <c r="C326" s="262"/>
      <c r="D326" s="262"/>
      <c r="E326" s="262"/>
      <c r="F326" s="262"/>
      <c r="G326" s="262"/>
      <c r="H326" s="262"/>
      <c r="I326" s="262"/>
      <c r="J326" s="262"/>
      <c r="K326" s="262"/>
      <c r="L326" s="262"/>
      <c r="M326" s="263"/>
    </row>
    <row r="327" spans="1:13" ht="16.8" x14ac:dyDescent="0.4">
      <c r="A327" s="136">
        <v>22</v>
      </c>
      <c r="B327" s="262" t="s">
        <v>1095</v>
      </c>
      <c r="C327" s="262"/>
      <c r="D327" s="262"/>
      <c r="E327" s="262"/>
      <c r="F327" s="262"/>
      <c r="G327" s="262"/>
      <c r="H327" s="262"/>
      <c r="I327" s="262"/>
      <c r="J327" s="262"/>
      <c r="K327" s="262"/>
      <c r="L327" s="262"/>
      <c r="M327" s="263"/>
    </row>
    <row r="328" spans="1:13" ht="16.8" x14ac:dyDescent="0.4">
      <c r="A328" s="136">
        <v>23</v>
      </c>
      <c r="B328" s="262" t="s">
        <v>529</v>
      </c>
      <c r="C328" s="262"/>
      <c r="D328" s="262"/>
      <c r="E328" s="262"/>
      <c r="F328" s="262"/>
      <c r="G328" s="262"/>
      <c r="H328" s="262"/>
      <c r="I328" s="262"/>
      <c r="J328" s="262"/>
      <c r="K328" s="262"/>
      <c r="L328" s="262"/>
      <c r="M328" s="263"/>
    </row>
    <row r="329" spans="1:13" ht="16.8" x14ac:dyDescent="0.4">
      <c r="A329" s="136">
        <v>24</v>
      </c>
      <c r="B329" s="262" t="s">
        <v>530</v>
      </c>
      <c r="C329" s="262"/>
      <c r="D329" s="262"/>
      <c r="E329" s="262"/>
      <c r="F329" s="262"/>
      <c r="G329" s="262"/>
      <c r="H329" s="262"/>
      <c r="I329" s="262"/>
      <c r="J329" s="262"/>
      <c r="K329" s="262"/>
      <c r="L329" s="262"/>
      <c r="M329" s="263"/>
    </row>
    <row r="330" spans="1:13" ht="16.8" x14ac:dyDescent="0.4">
      <c r="A330" s="136">
        <v>25</v>
      </c>
      <c r="B330" s="262" t="s">
        <v>153</v>
      </c>
      <c r="C330" s="262"/>
      <c r="D330" s="262"/>
      <c r="E330" s="262"/>
      <c r="F330" s="262"/>
      <c r="G330" s="262"/>
      <c r="H330" s="262"/>
      <c r="I330" s="262"/>
      <c r="J330" s="262"/>
      <c r="K330" s="262"/>
      <c r="L330" s="262"/>
      <c r="M330" s="263"/>
    </row>
    <row r="331" spans="1:13" ht="16.8" x14ac:dyDescent="0.4">
      <c r="A331" s="136">
        <v>26</v>
      </c>
      <c r="B331" s="262" t="s">
        <v>154</v>
      </c>
      <c r="C331" s="262"/>
      <c r="D331" s="262"/>
      <c r="E331" s="262"/>
      <c r="F331" s="262"/>
      <c r="G331" s="262"/>
      <c r="H331" s="262"/>
      <c r="I331" s="262"/>
      <c r="J331" s="262"/>
      <c r="K331" s="262"/>
      <c r="L331" s="262"/>
      <c r="M331" s="263"/>
    </row>
    <row r="332" spans="1:13" ht="16.8" x14ac:dyDescent="0.4">
      <c r="A332" s="136">
        <v>27</v>
      </c>
      <c r="B332" s="262" t="s">
        <v>1109</v>
      </c>
      <c r="C332" s="262"/>
      <c r="D332" s="262"/>
      <c r="E332" s="262"/>
      <c r="F332" s="262"/>
      <c r="G332" s="262"/>
      <c r="H332" s="262"/>
      <c r="I332" s="262"/>
      <c r="J332" s="262"/>
      <c r="K332" s="262"/>
      <c r="L332" s="262"/>
      <c r="M332" s="263"/>
    </row>
    <row r="333" spans="1:13" ht="16.8" x14ac:dyDescent="0.4">
      <c r="A333" s="136">
        <v>28</v>
      </c>
      <c r="B333" s="262" t="s">
        <v>723</v>
      </c>
      <c r="C333" s="262"/>
      <c r="D333" s="262"/>
      <c r="E333" s="262"/>
      <c r="F333" s="262"/>
      <c r="G333" s="262"/>
      <c r="H333" s="262"/>
      <c r="I333" s="262"/>
      <c r="J333" s="262"/>
      <c r="K333" s="262"/>
      <c r="L333" s="262"/>
      <c r="M333" s="263"/>
    </row>
    <row r="334" spans="1:13" ht="16.8" x14ac:dyDescent="0.4">
      <c r="A334" s="136">
        <v>29</v>
      </c>
      <c r="B334" s="262" t="s">
        <v>531</v>
      </c>
      <c r="C334" s="262"/>
      <c r="D334" s="262"/>
      <c r="E334" s="262"/>
      <c r="F334" s="262"/>
      <c r="G334" s="262"/>
      <c r="H334" s="262"/>
      <c r="I334" s="262"/>
      <c r="J334" s="262"/>
      <c r="K334" s="262"/>
      <c r="L334" s="262"/>
      <c r="M334" s="263"/>
    </row>
    <row r="335" spans="1:13" ht="16.8" x14ac:dyDescent="0.4">
      <c r="A335" s="136">
        <v>30</v>
      </c>
      <c r="B335" s="262" t="s">
        <v>532</v>
      </c>
      <c r="C335" s="262"/>
      <c r="D335" s="262"/>
      <c r="E335" s="262"/>
      <c r="F335" s="262"/>
      <c r="G335" s="262"/>
      <c r="H335" s="262"/>
      <c r="I335" s="262"/>
      <c r="J335" s="262"/>
      <c r="K335" s="262"/>
      <c r="L335" s="262"/>
      <c r="M335" s="263"/>
    </row>
    <row r="336" spans="1:13" ht="16.8" x14ac:dyDescent="0.4">
      <c r="A336" s="136">
        <v>31</v>
      </c>
      <c r="B336" s="262" t="s">
        <v>155</v>
      </c>
      <c r="C336" s="262"/>
      <c r="D336" s="262"/>
      <c r="E336" s="262"/>
      <c r="F336" s="262"/>
      <c r="G336" s="262"/>
      <c r="H336" s="262"/>
      <c r="I336" s="262"/>
      <c r="J336" s="262"/>
      <c r="K336" s="262"/>
      <c r="L336" s="262"/>
      <c r="M336" s="263"/>
    </row>
    <row r="337" spans="1:13" ht="16.8" x14ac:dyDescent="0.4">
      <c r="A337" s="136">
        <v>32</v>
      </c>
      <c r="B337" s="262" t="s">
        <v>156</v>
      </c>
      <c r="C337" s="262"/>
      <c r="D337" s="262"/>
      <c r="E337" s="262"/>
      <c r="F337" s="262"/>
      <c r="G337" s="262"/>
      <c r="H337" s="262"/>
      <c r="I337" s="262"/>
      <c r="J337" s="262"/>
      <c r="K337" s="262"/>
      <c r="L337" s="262"/>
      <c r="M337" s="263"/>
    </row>
    <row r="338" spans="1:13" ht="16.8" x14ac:dyDescent="0.4">
      <c r="A338" s="136">
        <v>33</v>
      </c>
      <c r="B338" s="262" t="s">
        <v>157</v>
      </c>
      <c r="C338" s="262"/>
      <c r="D338" s="262"/>
      <c r="E338" s="262"/>
      <c r="F338" s="262"/>
      <c r="G338" s="262"/>
      <c r="H338" s="262"/>
      <c r="I338" s="262"/>
      <c r="J338" s="262"/>
      <c r="K338" s="262"/>
      <c r="L338" s="262"/>
      <c r="M338" s="263"/>
    </row>
    <row r="339" spans="1:13" ht="16.8" x14ac:dyDescent="0.4">
      <c r="A339" s="136">
        <v>34</v>
      </c>
      <c r="B339" s="262" t="s">
        <v>533</v>
      </c>
      <c r="C339" s="262"/>
      <c r="D339" s="262"/>
      <c r="E339" s="262"/>
      <c r="F339" s="262"/>
      <c r="G339" s="262"/>
      <c r="H339" s="262"/>
      <c r="I339" s="262"/>
      <c r="J339" s="262"/>
      <c r="K339" s="262"/>
      <c r="L339" s="262"/>
      <c r="M339" s="263"/>
    </row>
    <row r="340" spans="1:13" ht="16.8" x14ac:dyDescent="0.4">
      <c r="A340" s="136">
        <v>35</v>
      </c>
      <c r="B340" s="262" t="s">
        <v>158</v>
      </c>
      <c r="C340" s="262"/>
      <c r="D340" s="262"/>
      <c r="E340" s="262"/>
      <c r="F340" s="262"/>
      <c r="G340" s="262"/>
      <c r="H340" s="262"/>
      <c r="I340" s="262"/>
      <c r="J340" s="262"/>
      <c r="K340" s="262"/>
      <c r="L340" s="262"/>
      <c r="M340" s="263"/>
    </row>
    <row r="341" spans="1:13" ht="16.8" x14ac:dyDescent="0.4">
      <c r="A341" s="136">
        <v>36</v>
      </c>
      <c r="B341" s="262" t="s">
        <v>976</v>
      </c>
      <c r="C341" s="262"/>
      <c r="D341" s="262"/>
      <c r="E341" s="262"/>
      <c r="F341" s="262"/>
      <c r="G341" s="262"/>
      <c r="H341" s="262"/>
      <c r="I341" s="262"/>
      <c r="J341" s="262"/>
      <c r="K341" s="262"/>
      <c r="L341" s="262"/>
      <c r="M341" s="263"/>
    </row>
    <row r="342" spans="1:13" ht="16.8" x14ac:dyDescent="0.4">
      <c r="A342" s="136">
        <v>37</v>
      </c>
      <c r="B342" s="262" t="s">
        <v>159</v>
      </c>
      <c r="C342" s="262"/>
      <c r="D342" s="262"/>
      <c r="E342" s="262"/>
      <c r="F342" s="262"/>
      <c r="G342" s="262"/>
      <c r="H342" s="262"/>
      <c r="I342" s="262"/>
      <c r="J342" s="262"/>
      <c r="K342" s="262"/>
      <c r="L342" s="262"/>
      <c r="M342" s="263"/>
    </row>
    <row r="343" spans="1:13" ht="16.8" x14ac:dyDescent="0.4">
      <c r="A343" s="136">
        <v>38</v>
      </c>
      <c r="B343" s="262" t="s">
        <v>160</v>
      </c>
      <c r="C343" s="262"/>
      <c r="D343" s="262"/>
      <c r="E343" s="262"/>
      <c r="F343" s="262"/>
      <c r="G343" s="262"/>
      <c r="H343" s="262"/>
      <c r="I343" s="262"/>
      <c r="J343" s="262"/>
      <c r="K343" s="262"/>
      <c r="L343" s="262"/>
      <c r="M343" s="263"/>
    </row>
    <row r="344" spans="1:13" ht="17.399999999999999" thickBot="1" x14ac:dyDescent="0.45">
      <c r="A344" s="20">
        <v>39</v>
      </c>
      <c r="B344" s="294" t="s">
        <v>161</v>
      </c>
      <c r="C344" s="294"/>
      <c r="D344" s="294"/>
      <c r="E344" s="294"/>
      <c r="F344" s="294"/>
      <c r="G344" s="294"/>
      <c r="H344" s="294"/>
      <c r="I344" s="294"/>
      <c r="J344" s="294"/>
      <c r="K344" s="294"/>
      <c r="L344" s="294"/>
      <c r="M344" s="295"/>
    </row>
    <row r="355" spans="1:13" s="83" customFormat="1" x14ac:dyDescent="0.3">
      <c r="A355" s="394" t="s">
        <v>162</v>
      </c>
      <c r="B355" s="394"/>
      <c r="C355" s="394"/>
      <c r="D355" s="394"/>
      <c r="E355" s="394"/>
      <c r="F355" s="394"/>
      <c r="G355" s="394"/>
      <c r="H355" s="394"/>
      <c r="I355" s="394"/>
      <c r="J355" s="394"/>
      <c r="K355" s="394"/>
      <c r="L355" s="394"/>
      <c r="M355" s="394"/>
    </row>
    <row r="356" spans="1:13" s="83" customFormat="1" ht="10.65" customHeight="1" x14ac:dyDescent="0.3">
      <c r="A356" s="394" t="s">
        <v>950</v>
      </c>
      <c r="B356" s="394"/>
      <c r="C356" s="394"/>
      <c r="D356" s="394"/>
      <c r="E356" s="394"/>
      <c r="F356" s="394"/>
      <c r="G356" s="394"/>
      <c r="H356" s="394"/>
      <c r="I356" s="394"/>
      <c r="J356" s="394"/>
      <c r="K356" s="394"/>
      <c r="L356" s="394"/>
      <c r="M356" s="394"/>
    </row>
    <row r="357" spans="1:13" s="83" customFormat="1" ht="10.65" customHeight="1" x14ac:dyDescent="0.3">
      <c r="A357" s="394" t="s">
        <v>163</v>
      </c>
      <c r="B357" s="394"/>
      <c r="C357" s="394"/>
      <c r="D357" s="394"/>
      <c r="E357" s="394"/>
      <c r="F357" s="394"/>
      <c r="G357" s="394"/>
      <c r="H357" s="394"/>
      <c r="I357" s="394"/>
      <c r="J357" s="394"/>
      <c r="K357" s="394"/>
      <c r="L357" s="394"/>
      <c r="M357" s="394"/>
    </row>
    <row r="358" spans="1:13" s="83" customFormat="1" ht="10.65" customHeight="1" x14ac:dyDescent="0.3">
      <c r="A358" s="394" t="s">
        <v>1131</v>
      </c>
      <c r="B358" s="394"/>
      <c r="C358" s="394"/>
      <c r="D358" s="394"/>
      <c r="E358" s="394"/>
      <c r="F358" s="394"/>
      <c r="G358" s="394"/>
      <c r="H358" s="394"/>
      <c r="I358" s="394"/>
      <c r="J358" s="394"/>
      <c r="K358" s="394"/>
      <c r="L358" s="394"/>
      <c r="M358" s="394"/>
    </row>
    <row r="359" spans="1:13" x14ac:dyDescent="0.4">
      <c r="A359" s="459" t="s">
        <v>1007</v>
      </c>
      <c r="B359" s="459"/>
      <c r="C359" s="459"/>
      <c r="D359" s="459"/>
      <c r="E359" s="459"/>
      <c r="F359" s="459"/>
      <c r="G359" s="459"/>
      <c r="H359" s="459"/>
      <c r="I359" s="459"/>
      <c r="J359" s="459"/>
      <c r="K359" s="459"/>
      <c r="L359" s="459"/>
      <c r="M359" s="459"/>
    </row>
    <row r="360" spans="1:13" ht="13.2" thickBot="1" x14ac:dyDescent="0.45">
      <c r="A360" s="460" t="str">
        <f>'پشتی  بازنگری طبی'!B15</f>
        <v>اسم پوهنتون درج گردد</v>
      </c>
      <c r="B360" s="460"/>
      <c r="C360" s="460"/>
      <c r="D360" s="460"/>
      <c r="E360" s="460"/>
      <c r="F360" s="54"/>
      <c r="G360" s="491" t="str">
        <f>'پشتی  بازنگری طبی'!B16</f>
        <v>واقع: ولایت x</v>
      </c>
      <c r="H360" s="491"/>
      <c r="I360" s="461" t="str">
        <f>'پشتی  بازنگری طبی'!D21</f>
        <v xml:space="preserve">تاریخ  بازنگری: </v>
      </c>
      <c r="J360" s="461"/>
      <c r="K360" s="54"/>
      <c r="L360" s="216" t="str">
        <f>'پشتی  بازنگری طبی'!E21</f>
        <v>1400/11/11</v>
      </c>
      <c r="M360" s="216" t="str">
        <f>'پشتی  بازنگری طبی'!G21</f>
        <v>1400/11/12</v>
      </c>
    </row>
    <row r="361" spans="1:13" ht="36.6" customHeight="1" x14ac:dyDescent="0.4">
      <c r="A361" s="373" t="s">
        <v>562</v>
      </c>
      <c r="B361" s="374"/>
      <c r="C361" s="374"/>
      <c r="D361" s="374"/>
      <c r="E361" s="375"/>
      <c r="F361" s="51"/>
      <c r="G361" s="463" t="s">
        <v>195</v>
      </c>
      <c r="H361" s="464"/>
      <c r="I361" s="465">
        <f>I371+I399+I441+I471</f>
        <v>96</v>
      </c>
      <c r="J361" s="466"/>
      <c r="K361" s="164"/>
      <c r="L361" s="190" t="s">
        <v>621</v>
      </c>
      <c r="M361" s="61">
        <f>L371+L399+L441+L471</f>
        <v>0</v>
      </c>
    </row>
    <row r="362" spans="1:13" ht="23.4" customHeight="1" x14ac:dyDescent="0.4">
      <c r="A362" s="431" t="s">
        <v>452</v>
      </c>
      <c r="B362" s="429" t="s">
        <v>179</v>
      </c>
      <c r="C362" s="432" t="s">
        <v>272</v>
      </c>
      <c r="D362" s="429" t="s">
        <v>213</v>
      </c>
      <c r="E362" s="430" t="s">
        <v>2</v>
      </c>
      <c r="F362" s="467"/>
      <c r="G362" s="462" t="s">
        <v>176</v>
      </c>
      <c r="H362" s="429" t="s">
        <v>177</v>
      </c>
      <c r="I362" s="432" t="s">
        <v>181</v>
      </c>
      <c r="J362" s="430" t="s">
        <v>3</v>
      </c>
      <c r="K362" s="164"/>
      <c r="L362" s="447" t="s">
        <v>6</v>
      </c>
      <c r="M362" s="448"/>
    </row>
    <row r="363" spans="1:13" ht="11.4" customHeight="1" x14ac:dyDescent="0.4">
      <c r="A363" s="431"/>
      <c r="B363" s="429"/>
      <c r="C363" s="432"/>
      <c r="D363" s="429"/>
      <c r="E363" s="430"/>
      <c r="F363" s="467"/>
      <c r="G363" s="462"/>
      <c r="H363" s="429"/>
      <c r="I363" s="432"/>
      <c r="J363" s="430"/>
      <c r="K363" s="164"/>
      <c r="L363" s="191" t="s">
        <v>0</v>
      </c>
      <c r="M363" s="192" t="s">
        <v>1</v>
      </c>
    </row>
    <row r="364" spans="1:13" ht="34.950000000000003" customHeight="1" x14ac:dyDescent="0.4">
      <c r="A364" s="420">
        <v>1.1000000000000001</v>
      </c>
      <c r="B364" s="381" t="s">
        <v>1110</v>
      </c>
      <c r="C364" s="158" t="s">
        <v>182</v>
      </c>
      <c r="D364" s="158" t="s">
        <v>563</v>
      </c>
      <c r="E364" s="445">
        <f>I371</f>
        <v>15</v>
      </c>
      <c r="F364" s="167"/>
      <c r="G364" s="162">
        <v>1</v>
      </c>
      <c r="H364" s="68" t="s">
        <v>1040</v>
      </c>
      <c r="I364" s="72">
        <v>1</v>
      </c>
      <c r="J364" s="12">
        <f>I364*8%/96</f>
        <v>8.3333333333333339E-4</v>
      </c>
      <c r="K364" s="164" t="str">
        <f t="shared" ref="K364:K371" si="19">IF(AND(L364&gt;=0,L364&lt;=I364),"",IF(AND(L364&gt;I364),"*"))</f>
        <v/>
      </c>
      <c r="L364" s="44"/>
      <c r="M364" s="12">
        <f>L364*8%/96</f>
        <v>0</v>
      </c>
    </row>
    <row r="365" spans="1:13" ht="25.2" x14ac:dyDescent="0.4">
      <c r="A365" s="420"/>
      <c r="B365" s="381"/>
      <c r="C365" s="387" t="s">
        <v>333</v>
      </c>
      <c r="D365" s="387" t="s">
        <v>270</v>
      </c>
      <c r="E365" s="445"/>
      <c r="F365" s="376"/>
      <c r="G365" s="162">
        <v>2</v>
      </c>
      <c r="H365" s="68" t="s">
        <v>536</v>
      </c>
      <c r="I365" s="72">
        <v>2</v>
      </c>
      <c r="J365" s="12">
        <f t="shared" ref="J365:J370" si="20">I365*8%/96</f>
        <v>1.6666666666666668E-3</v>
      </c>
      <c r="K365" s="164" t="str">
        <f t="shared" si="19"/>
        <v/>
      </c>
      <c r="L365" s="44"/>
      <c r="M365" s="12">
        <f t="shared" ref="M365:M370" si="21">L365*8%/96</f>
        <v>0</v>
      </c>
    </row>
    <row r="366" spans="1:13" ht="37.200000000000003" customHeight="1" x14ac:dyDescent="0.4">
      <c r="A366" s="420"/>
      <c r="B366" s="381"/>
      <c r="C366" s="387"/>
      <c r="D366" s="387"/>
      <c r="E366" s="445"/>
      <c r="F366" s="376"/>
      <c r="G366" s="162">
        <v>3</v>
      </c>
      <c r="H366" s="68" t="s">
        <v>426</v>
      </c>
      <c r="I366" s="72">
        <v>2</v>
      </c>
      <c r="J366" s="12">
        <f t="shared" si="20"/>
        <v>1.6666666666666668E-3</v>
      </c>
      <c r="K366" s="164" t="str">
        <f t="shared" si="19"/>
        <v/>
      </c>
      <c r="L366" s="44"/>
      <c r="M366" s="12">
        <f t="shared" si="21"/>
        <v>0</v>
      </c>
    </row>
    <row r="367" spans="1:13" ht="37.799999999999997" x14ac:dyDescent="0.4">
      <c r="A367" s="420"/>
      <c r="B367" s="381"/>
      <c r="C367" s="165" t="s">
        <v>183</v>
      </c>
      <c r="D367" s="158" t="s">
        <v>292</v>
      </c>
      <c r="E367" s="445"/>
      <c r="F367" s="167"/>
      <c r="G367" s="162">
        <v>4</v>
      </c>
      <c r="H367" s="68" t="s">
        <v>1041</v>
      </c>
      <c r="I367" s="72">
        <v>2</v>
      </c>
      <c r="J367" s="12">
        <f t="shared" si="20"/>
        <v>1.6666666666666668E-3</v>
      </c>
      <c r="K367" s="164" t="str">
        <f t="shared" si="19"/>
        <v/>
      </c>
      <c r="L367" s="44"/>
      <c r="M367" s="12">
        <f t="shared" si="21"/>
        <v>0</v>
      </c>
    </row>
    <row r="368" spans="1:13" ht="25.2" x14ac:dyDescent="0.4">
      <c r="A368" s="420"/>
      <c r="B368" s="381"/>
      <c r="C368" s="387" t="s">
        <v>184</v>
      </c>
      <c r="D368" s="387" t="s">
        <v>826</v>
      </c>
      <c r="E368" s="445"/>
      <c r="F368" s="376"/>
      <c r="G368" s="162">
        <v>5</v>
      </c>
      <c r="H368" s="68" t="s">
        <v>827</v>
      </c>
      <c r="I368" s="72">
        <v>3</v>
      </c>
      <c r="J368" s="12">
        <f t="shared" si="20"/>
        <v>2.5000000000000001E-3</v>
      </c>
      <c r="K368" s="164" t="str">
        <f t="shared" si="19"/>
        <v/>
      </c>
      <c r="L368" s="44"/>
      <c r="M368" s="12">
        <f t="shared" si="21"/>
        <v>0</v>
      </c>
    </row>
    <row r="369" spans="1:13" ht="38.4" customHeight="1" x14ac:dyDescent="0.4">
      <c r="A369" s="420"/>
      <c r="B369" s="381"/>
      <c r="C369" s="387"/>
      <c r="D369" s="387"/>
      <c r="E369" s="445"/>
      <c r="F369" s="376"/>
      <c r="G369" s="162">
        <v>6</v>
      </c>
      <c r="H369" s="68" t="s">
        <v>828</v>
      </c>
      <c r="I369" s="72">
        <v>3</v>
      </c>
      <c r="J369" s="12">
        <f>I369*8%/96</f>
        <v>2.5000000000000001E-3</v>
      </c>
      <c r="K369" s="164" t="str">
        <f t="shared" si="19"/>
        <v/>
      </c>
      <c r="L369" s="44"/>
      <c r="M369" s="12">
        <f>L369*8%/96</f>
        <v>0</v>
      </c>
    </row>
    <row r="370" spans="1:13" ht="25.2" x14ac:dyDescent="0.4">
      <c r="A370" s="420"/>
      <c r="B370" s="381"/>
      <c r="C370" s="384" t="s">
        <v>185</v>
      </c>
      <c r="D370" s="387" t="s">
        <v>829</v>
      </c>
      <c r="E370" s="445"/>
      <c r="F370" s="167"/>
      <c r="G370" s="162">
        <v>7</v>
      </c>
      <c r="H370" s="68" t="s">
        <v>830</v>
      </c>
      <c r="I370" s="72">
        <v>2</v>
      </c>
      <c r="J370" s="12">
        <f t="shared" si="20"/>
        <v>1.6666666666666668E-3</v>
      </c>
      <c r="K370" s="164" t="str">
        <f t="shared" si="19"/>
        <v/>
      </c>
      <c r="L370" s="44"/>
      <c r="M370" s="12">
        <f t="shared" si="21"/>
        <v>0</v>
      </c>
    </row>
    <row r="371" spans="1:13" ht="12" customHeight="1" thickBot="1" x14ac:dyDescent="0.45">
      <c r="A371" s="421"/>
      <c r="B371" s="382"/>
      <c r="C371" s="385"/>
      <c r="D371" s="388"/>
      <c r="E371" s="446"/>
      <c r="F371" s="11"/>
      <c r="G371" s="392" t="s">
        <v>4</v>
      </c>
      <c r="H371" s="393"/>
      <c r="I371" s="75">
        <f>SUM(I364:I370)</f>
        <v>15</v>
      </c>
      <c r="J371" s="13">
        <f>SUM(J364:J370)</f>
        <v>1.2500000000000001E-2</v>
      </c>
      <c r="K371" s="236" t="str">
        <f t="shared" si="19"/>
        <v/>
      </c>
      <c r="L371" s="14">
        <f>SUM(L364:L370)</f>
        <v>0</v>
      </c>
      <c r="M371" s="13">
        <f>SUM(M364:M370)</f>
        <v>0</v>
      </c>
    </row>
    <row r="372" spans="1:13" ht="6" customHeight="1" thickBot="1" x14ac:dyDescent="0.45">
      <c r="A372" s="30"/>
      <c r="B372" s="42"/>
      <c r="C372" s="30"/>
      <c r="D372" s="42"/>
      <c r="E372" s="30"/>
      <c r="F372" s="9"/>
      <c r="G372" s="84"/>
      <c r="H372" s="84"/>
      <c r="I372" s="85"/>
      <c r="J372" s="86"/>
      <c r="K372" s="48"/>
      <c r="L372" s="85"/>
      <c r="M372" s="87"/>
    </row>
    <row r="373" spans="1:13" ht="13.5" customHeight="1" x14ac:dyDescent="0.4">
      <c r="A373" s="373" t="s">
        <v>186</v>
      </c>
      <c r="B373" s="374"/>
      <c r="C373" s="374"/>
      <c r="D373" s="374"/>
      <c r="E373" s="374"/>
      <c r="F373" s="374"/>
      <c r="G373" s="374"/>
      <c r="H373" s="374"/>
      <c r="I373" s="374"/>
      <c r="J373" s="375"/>
      <c r="K373" s="164"/>
      <c r="L373" s="28" t="s">
        <v>72</v>
      </c>
      <c r="M373" s="29" t="s">
        <v>82</v>
      </c>
    </row>
    <row r="374" spans="1:13" ht="14.1" customHeight="1" x14ac:dyDescent="0.4">
      <c r="A374" s="159">
        <f>G364</f>
        <v>1</v>
      </c>
      <c r="B374" s="412"/>
      <c r="C374" s="412"/>
      <c r="D374" s="412"/>
      <c r="E374" s="412"/>
      <c r="F374" s="412"/>
      <c r="G374" s="412"/>
      <c r="H374" s="412"/>
      <c r="I374" s="412"/>
      <c r="J374" s="413"/>
      <c r="K374" s="48"/>
      <c r="L374" s="31"/>
      <c r="M374" s="37"/>
    </row>
    <row r="375" spans="1:13" ht="14.1" customHeight="1" x14ac:dyDescent="0.4">
      <c r="A375" s="159">
        <f t="shared" ref="A375:A380" si="22">G365</f>
        <v>2</v>
      </c>
      <c r="B375" s="412"/>
      <c r="C375" s="412"/>
      <c r="D375" s="412"/>
      <c r="E375" s="412"/>
      <c r="F375" s="412"/>
      <c r="G375" s="412"/>
      <c r="H375" s="412"/>
      <c r="I375" s="412"/>
      <c r="J375" s="413"/>
      <c r="K375" s="48"/>
      <c r="L375" s="31"/>
      <c r="M375" s="37"/>
    </row>
    <row r="376" spans="1:13" ht="14.1" customHeight="1" x14ac:dyDescent="0.4">
      <c r="A376" s="159">
        <f t="shared" si="22"/>
        <v>3</v>
      </c>
      <c r="B376" s="412"/>
      <c r="C376" s="412"/>
      <c r="D376" s="412"/>
      <c r="E376" s="412"/>
      <c r="F376" s="412"/>
      <c r="G376" s="412"/>
      <c r="H376" s="412"/>
      <c r="I376" s="412"/>
      <c r="J376" s="413"/>
      <c r="K376" s="48"/>
      <c r="L376" s="31"/>
      <c r="M376" s="37"/>
    </row>
    <row r="377" spans="1:13" ht="14.1" customHeight="1" x14ac:dyDescent="0.4">
      <c r="A377" s="159">
        <f t="shared" si="22"/>
        <v>4</v>
      </c>
      <c r="B377" s="412"/>
      <c r="C377" s="412"/>
      <c r="D377" s="412"/>
      <c r="E377" s="412"/>
      <c r="F377" s="412"/>
      <c r="G377" s="412"/>
      <c r="H377" s="412"/>
      <c r="I377" s="412"/>
      <c r="J377" s="413"/>
      <c r="K377" s="48"/>
      <c r="L377" s="31"/>
      <c r="M377" s="37"/>
    </row>
    <row r="378" spans="1:13" ht="14.1" customHeight="1" x14ac:dyDescent="0.4">
      <c r="A378" s="159">
        <f t="shared" si="22"/>
        <v>5</v>
      </c>
      <c r="B378" s="412"/>
      <c r="C378" s="412"/>
      <c r="D378" s="412"/>
      <c r="E378" s="412"/>
      <c r="F378" s="412"/>
      <c r="G378" s="412"/>
      <c r="H378" s="412"/>
      <c r="I378" s="412"/>
      <c r="J378" s="413"/>
      <c r="K378" s="48"/>
      <c r="L378" s="31"/>
      <c r="M378" s="37"/>
    </row>
    <row r="379" spans="1:13" ht="14.1" customHeight="1" x14ac:dyDescent="0.4">
      <c r="A379" s="159">
        <f t="shared" si="22"/>
        <v>6</v>
      </c>
      <c r="B379" s="412"/>
      <c r="C379" s="412"/>
      <c r="D379" s="412"/>
      <c r="E379" s="412"/>
      <c r="F379" s="412"/>
      <c r="G379" s="412"/>
      <c r="H379" s="412"/>
      <c r="I379" s="412"/>
      <c r="J379" s="413"/>
      <c r="K379" s="48"/>
      <c r="L379" s="31"/>
      <c r="M379" s="37"/>
    </row>
    <row r="380" spans="1:13" ht="14.1" customHeight="1" thickBot="1" x14ac:dyDescent="0.45">
      <c r="A380" s="160">
        <f t="shared" si="22"/>
        <v>7</v>
      </c>
      <c r="B380" s="427"/>
      <c r="C380" s="427"/>
      <c r="D380" s="427"/>
      <c r="E380" s="427"/>
      <c r="F380" s="427"/>
      <c r="G380" s="427"/>
      <c r="H380" s="427"/>
      <c r="I380" s="427"/>
      <c r="J380" s="428"/>
      <c r="K380" s="48"/>
      <c r="L380" s="32"/>
      <c r="M380" s="39"/>
    </row>
    <row r="381" spans="1:13" s="9" customFormat="1" ht="6" customHeight="1" thickBot="1" x14ac:dyDescent="0.45">
      <c r="A381" s="30"/>
      <c r="B381" s="48"/>
      <c r="C381" s="30"/>
      <c r="D381" s="48"/>
      <c r="E381" s="30"/>
      <c r="G381" s="41"/>
      <c r="H381" s="41"/>
      <c r="I381" s="30"/>
      <c r="J381" s="30"/>
      <c r="K381" s="48"/>
      <c r="L381" s="30"/>
      <c r="M381" s="30"/>
    </row>
    <row r="382" spans="1:13" ht="88.2" customHeight="1" x14ac:dyDescent="0.4">
      <c r="A382" s="377">
        <v>1.2</v>
      </c>
      <c r="B382" s="380" t="s">
        <v>1013</v>
      </c>
      <c r="C382" s="166" t="s">
        <v>187</v>
      </c>
      <c r="D382" s="168" t="s">
        <v>564</v>
      </c>
      <c r="E382" s="389">
        <f>I399</f>
        <v>40</v>
      </c>
      <c r="F382" s="167"/>
      <c r="G382" s="161">
        <v>8</v>
      </c>
      <c r="H382" s="4" t="s">
        <v>1020</v>
      </c>
      <c r="I382" s="71">
        <v>3</v>
      </c>
      <c r="J382" s="77">
        <f>I382*8%/96</f>
        <v>2.5000000000000001E-3</v>
      </c>
      <c r="K382" s="164" t="str">
        <f>IF(AND(L382&gt;=0,L382&lt;=I382),"",IF(AND(L382&gt;I382),"*"))</f>
        <v/>
      </c>
      <c r="L382" s="89"/>
      <c r="M382" s="77">
        <f>L382*8%/96</f>
        <v>0</v>
      </c>
    </row>
    <row r="383" spans="1:13" ht="50.4" x14ac:dyDescent="0.4">
      <c r="A383" s="378"/>
      <c r="B383" s="381"/>
      <c r="C383" s="384" t="s">
        <v>188</v>
      </c>
      <c r="D383" s="387" t="s">
        <v>1115</v>
      </c>
      <c r="E383" s="390"/>
      <c r="F383" s="376"/>
      <c r="G383" s="162">
        <v>9</v>
      </c>
      <c r="H383" s="68" t="s">
        <v>818</v>
      </c>
      <c r="I383" s="72">
        <v>3</v>
      </c>
      <c r="J383" s="5">
        <f>I383*8%/96</f>
        <v>2.5000000000000001E-3</v>
      </c>
      <c r="K383" s="164" t="str">
        <f t="shared" ref="K383:K441" si="23">IF(AND(L383&gt;=0,L383&lt;=I383),"",IF(AND(L383&gt;I383),"*"))</f>
        <v/>
      </c>
      <c r="L383" s="44"/>
      <c r="M383" s="5">
        <f>L383*8%/96</f>
        <v>0</v>
      </c>
    </row>
    <row r="384" spans="1:13" ht="41.4" customHeight="1" x14ac:dyDescent="0.4">
      <c r="A384" s="378"/>
      <c r="B384" s="381"/>
      <c r="C384" s="384"/>
      <c r="D384" s="387"/>
      <c r="E384" s="390"/>
      <c r="F384" s="376"/>
      <c r="G384" s="162">
        <v>10</v>
      </c>
      <c r="H384" s="68" t="s">
        <v>989</v>
      </c>
      <c r="I384" s="72">
        <v>3</v>
      </c>
      <c r="J384" s="5">
        <f t="shared" ref="J384:J398" si="24">I384*8%/96</f>
        <v>2.5000000000000001E-3</v>
      </c>
      <c r="K384" s="164" t="str">
        <f t="shared" si="23"/>
        <v/>
      </c>
      <c r="L384" s="44"/>
      <c r="M384" s="5">
        <f t="shared" ref="M384:M398" si="25">L384*8%/96</f>
        <v>0</v>
      </c>
    </row>
    <row r="385" spans="1:13" ht="37.799999999999997" x14ac:dyDescent="0.4">
      <c r="A385" s="378"/>
      <c r="B385" s="381"/>
      <c r="C385" s="384"/>
      <c r="D385" s="387"/>
      <c r="E385" s="390"/>
      <c r="F385" s="376"/>
      <c r="G385" s="162">
        <v>11</v>
      </c>
      <c r="H385" s="68" t="s">
        <v>428</v>
      </c>
      <c r="I385" s="72">
        <v>3</v>
      </c>
      <c r="J385" s="5">
        <f t="shared" si="24"/>
        <v>2.5000000000000001E-3</v>
      </c>
      <c r="K385" s="164" t="str">
        <f t="shared" si="23"/>
        <v/>
      </c>
      <c r="L385" s="44"/>
      <c r="M385" s="5">
        <f t="shared" si="25"/>
        <v>0</v>
      </c>
    </row>
    <row r="386" spans="1:13" ht="37.799999999999997" x14ac:dyDescent="0.4">
      <c r="A386" s="378"/>
      <c r="B386" s="381"/>
      <c r="C386" s="387" t="s">
        <v>189</v>
      </c>
      <c r="D386" s="387" t="s">
        <v>584</v>
      </c>
      <c r="E386" s="390"/>
      <c r="F386" s="376"/>
      <c r="G386" s="162">
        <v>12</v>
      </c>
      <c r="H386" s="68" t="s">
        <v>831</v>
      </c>
      <c r="I386" s="69">
        <v>4</v>
      </c>
      <c r="J386" s="5">
        <f t="shared" si="24"/>
        <v>3.3333333333333335E-3</v>
      </c>
      <c r="K386" s="164" t="str">
        <f t="shared" si="23"/>
        <v/>
      </c>
      <c r="L386" s="40"/>
      <c r="M386" s="5">
        <f t="shared" si="25"/>
        <v>0</v>
      </c>
    </row>
    <row r="387" spans="1:13" ht="25.2" x14ac:dyDescent="0.4">
      <c r="A387" s="378"/>
      <c r="B387" s="381"/>
      <c r="C387" s="387"/>
      <c r="D387" s="387"/>
      <c r="E387" s="390"/>
      <c r="F387" s="376"/>
      <c r="G387" s="162">
        <v>13</v>
      </c>
      <c r="H387" s="68" t="s">
        <v>587</v>
      </c>
      <c r="I387" s="69">
        <v>2</v>
      </c>
      <c r="J387" s="5">
        <f t="shared" si="24"/>
        <v>1.6666666666666668E-3</v>
      </c>
      <c r="K387" s="164" t="str">
        <f t="shared" si="23"/>
        <v/>
      </c>
      <c r="L387" s="40"/>
      <c r="M387" s="5">
        <f t="shared" si="25"/>
        <v>0</v>
      </c>
    </row>
    <row r="388" spans="1:13" ht="25.2" x14ac:dyDescent="0.4">
      <c r="A388" s="378"/>
      <c r="B388" s="381"/>
      <c r="C388" s="387"/>
      <c r="D388" s="387"/>
      <c r="E388" s="390"/>
      <c r="F388" s="376"/>
      <c r="G388" s="162">
        <v>14</v>
      </c>
      <c r="H388" s="68" t="s">
        <v>588</v>
      </c>
      <c r="I388" s="69">
        <v>1</v>
      </c>
      <c r="J388" s="5">
        <f t="shared" si="24"/>
        <v>8.3333333333333339E-4</v>
      </c>
      <c r="K388" s="164" t="str">
        <f t="shared" si="23"/>
        <v/>
      </c>
      <c r="L388" s="40"/>
      <c r="M388" s="5">
        <f t="shared" si="25"/>
        <v>0</v>
      </c>
    </row>
    <row r="389" spans="1:13" ht="25.2" x14ac:dyDescent="0.4">
      <c r="A389" s="378"/>
      <c r="B389" s="381"/>
      <c r="C389" s="387"/>
      <c r="D389" s="387"/>
      <c r="E389" s="390"/>
      <c r="F389" s="376"/>
      <c r="G389" s="162">
        <v>15</v>
      </c>
      <c r="H389" s="68" t="s">
        <v>724</v>
      </c>
      <c r="I389" s="69">
        <v>1</v>
      </c>
      <c r="J389" s="5">
        <f t="shared" si="24"/>
        <v>8.3333333333333339E-4</v>
      </c>
      <c r="K389" s="164" t="str">
        <f t="shared" si="23"/>
        <v/>
      </c>
      <c r="L389" s="40"/>
      <c r="M389" s="5">
        <f t="shared" si="25"/>
        <v>0</v>
      </c>
    </row>
    <row r="390" spans="1:13" ht="75.599999999999994" x14ac:dyDescent="0.4">
      <c r="A390" s="378"/>
      <c r="B390" s="381"/>
      <c r="C390" s="165" t="s">
        <v>190</v>
      </c>
      <c r="D390" s="158" t="s">
        <v>404</v>
      </c>
      <c r="E390" s="390"/>
      <c r="F390" s="167"/>
      <c r="G390" s="162">
        <v>16</v>
      </c>
      <c r="H390" s="68" t="s">
        <v>538</v>
      </c>
      <c r="I390" s="69">
        <v>3</v>
      </c>
      <c r="J390" s="5">
        <f t="shared" si="24"/>
        <v>2.5000000000000001E-3</v>
      </c>
      <c r="K390" s="164" t="str">
        <f t="shared" si="23"/>
        <v/>
      </c>
      <c r="L390" s="40"/>
      <c r="M390" s="5">
        <f t="shared" si="25"/>
        <v>0</v>
      </c>
    </row>
    <row r="391" spans="1:13" ht="37.799999999999997" x14ac:dyDescent="0.4">
      <c r="A391" s="378"/>
      <c r="B391" s="381"/>
      <c r="C391" s="384" t="s">
        <v>191</v>
      </c>
      <c r="D391" s="387" t="s">
        <v>405</v>
      </c>
      <c r="E391" s="390"/>
      <c r="F391" s="376"/>
      <c r="G391" s="162">
        <v>17</v>
      </c>
      <c r="H391" s="68" t="s">
        <v>434</v>
      </c>
      <c r="I391" s="72">
        <v>1</v>
      </c>
      <c r="J391" s="5">
        <f t="shared" si="24"/>
        <v>8.3333333333333339E-4</v>
      </c>
      <c r="K391" s="164" t="str">
        <f t="shared" si="23"/>
        <v/>
      </c>
      <c r="L391" s="44"/>
      <c r="M391" s="5">
        <f t="shared" si="25"/>
        <v>0</v>
      </c>
    </row>
    <row r="392" spans="1:13" ht="37.799999999999997" x14ac:dyDescent="0.4">
      <c r="A392" s="378"/>
      <c r="B392" s="381"/>
      <c r="C392" s="384"/>
      <c r="D392" s="387"/>
      <c r="E392" s="390"/>
      <c r="F392" s="376"/>
      <c r="G392" s="162">
        <v>18</v>
      </c>
      <c r="H392" s="68" t="s">
        <v>956</v>
      </c>
      <c r="I392" s="72">
        <v>3</v>
      </c>
      <c r="J392" s="5">
        <f t="shared" si="24"/>
        <v>2.5000000000000001E-3</v>
      </c>
      <c r="K392" s="164" t="str">
        <f t="shared" si="23"/>
        <v/>
      </c>
      <c r="L392" s="44"/>
      <c r="M392" s="5">
        <f t="shared" si="25"/>
        <v>0</v>
      </c>
    </row>
    <row r="393" spans="1:13" ht="50.4" x14ac:dyDescent="0.4">
      <c r="A393" s="378"/>
      <c r="B393" s="381"/>
      <c r="C393" s="384"/>
      <c r="D393" s="387"/>
      <c r="E393" s="390"/>
      <c r="F393" s="376"/>
      <c r="G393" s="162">
        <v>19</v>
      </c>
      <c r="H393" s="68" t="s">
        <v>819</v>
      </c>
      <c r="I393" s="72">
        <v>3</v>
      </c>
      <c r="J393" s="5">
        <f t="shared" si="24"/>
        <v>2.5000000000000001E-3</v>
      </c>
      <c r="K393" s="164" t="str">
        <f t="shared" si="23"/>
        <v/>
      </c>
      <c r="L393" s="44"/>
      <c r="M393" s="5">
        <f t="shared" si="25"/>
        <v>0</v>
      </c>
    </row>
    <row r="394" spans="1:13" ht="37.799999999999997" x14ac:dyDescent="0.4">
      <c r="A394" s="378"/>
      <c r="B394" s="381"/>
      <c r="C394" s="384"/>
      <c r="D394" s="387"/>
      <c r="E394" s="390"/>
      <c r="F394" s="376"/>
      <c r="G394" s="162">
        <v>20</v>
      </c>
      <c r="H394" s="68" t="s">
        <v>535</v>
      </c>
      <c r="I394" s="72">
        <v>2</v>
      </c>
      <c r="J394" s="5">
        <f t="shared" si="24"/>
        <v>1.6666666666666668E-3</v>
      </c>
      <c r="K394" s="164" t="str">
        <f t="shared" si="23"/>
        <v/>
      </c>
      <c r="L394" s="44"/>
      <c r="M394" s="5">
        <f t="shared" si="25"/>
        <v>0</v>
      </c>
    </row>
    <row r="395" spans="1:13" ht="37.799999999999997" x14ac:dyDescent="0.4">
      <c r="A395" s="378"/>
      <c r="B395" s="381"/>
      <c r="C395" s="384"/>
      <c r="D395" s="387"/>
      <c r="E395" s="390"/>
      <c r="F395" s="376"/>
      <c r="G395" s="162">
        <v>21</v>
      </c>
      <c r="H395" s="68" t="s">
        <v>990</v>
      </c>
      <c r="I395" s="72">
        <v>2</v>
      </c>
      <c r="J395" s="5">
        <f t="shared" si="24"/>
        <v>1.6666666666666668E-3</v>
      </c>
      <c r="K395" s="164" t="str">
        <f t="shared" si="23"/>
        <v/>
      </c>
      <c r="L395" s="44"/>
      <c r="M395" s="5">
        <f t="shared" si="25"/>
        <v>0</v>
      </c>
    </row>
    <row r="396" spans="1:13" ht="37.950000000000003" customHeight="1" x14ac:dyDescent="0.4">
      <c r="A396" s="378"/>
      <c r="B396" s="381"/>
      <c r="C396" s="387" t="s">
        <v>192</v>
      </c>
      <c r="D396" s="387" t="s">
        <v>991</v>
      </c>
      <c r="E396" s="390"/>
      <c r="F396" s="376"/>
      <c r="G396" s="162">
        <v>22</v>
      </c>
      <c r="H396" s="68" t="s">
        <v>832</v>
      </c>
      <c r="I396" s="69">
        <v>3</v>
      </c>
      <c r="J396" s="5">
        <f t="shared" si="24"/>
        <v>2.5000000000000001E-3</v>
      </c>
      <c r="K396" s="164" t="str">
        <f t="shared" si="23"/>
        <v/>
      </c>
      <c r="L396" s="40"/>
      <c r="M396" s="5">
        <f t="shared" si="25"/>
        <v>0</v>
      </c>
    </row>
    <row r="397" spans="1:13" ht="25.2" x14ac:dyDescent="0.4">
      <c r="A397" s="378"/>
      <c r="B397" s="381"/>
      <c r="C397" s="387"/>
      <c r="D397" s="387"/>
      <c r="E397" s="390"/>
      <c r="F397" s="376"/>
      <c r="G397" s="162">
        <v>23</v>
      </c>
      <c r="H397" s="68" t="s">
        <v>539</v>
      </c>
      <c r="I397" s="69">
        <v>2</v>
      </c>
      <c r="J397" s="5">
        <f t="shared" si="24"/>
        <v>1.6666666666666668E-3</v>
      </c>
      <c r="K397" s="164" t="str">
        <f t="shared" si="23"/>
        <v/>
      </c>
      <c r="L397" s="40"/>
      <c r="M397" s="5">
        <f t="shared" si="25"/>
        <v>0</v>
      </c>
    </row>
    <row r="398" spans="1:13" ht="49.2" customHeight="1" x14ac:dyDescent="0.4">
      <c r="A398" s="378"/>
      <c r="B398" s="381"/>
      <c r="C398" s="387"/>
      <c r="D398" s="387"/>
      <c r="E398" s="390"/>
      <c r="F398" s="376"/>
      <c r="G398" s="162">
        <v>24</v>
      </c>
      <c r="H398" s="68" t="s">
        <v>589</v>
      </c>
      <c r="I398" s="69">
        <v>1</v>
      </c>
      <c r="J398" s="5">
        <f t="shared" si="24"/>
        <v>8.3333333333333339E-4</v>
      </c>
      <c r="K398" s="164" t="str">
        <f t="shared" si="23"/>
        <v/>
      </c>
      <c r="L398" s="40"/>
      <c r="M398" s="5">
        <f t="shared" si="25"/>
        <v>0</v>
      </c>
    </row>
    <row r="399" spans="1:13" ht="17.25" customHeight="1" thickBot="1" x14ac:dyDescent="0.45">
      <c r="A399" s="379"/>
      <c r="B399" s="382"/>
      <c r="C399" s="388"/>
      <c r="D399" s="388"/>
      <c r="E399" s="391"/>
      <c r="F399" s="56"/>
      <c r="G399" s="392" t="s">
        <v>4</v>
      </c>
      <c r="H399" s="393"/>
      <c r="I399" s="70">
        <f>SUM(I382:I398)</f>
        <v>40</v>
      </c>
      <c r="J399" s="2">
        <f>SUM(J382:J398)</f>
        <v>3.3333333333333326E-2</v>
      </c>
      <c r="K399" s="236" t="str">
        <f t="shared" si="23"/>
        <v/>
      </c>
      <c r="L399" s="3">
        <f>SUM(L382:L398)</f>
        <v>0</v>
      </c>
      <c r="M399" s="2">
        <f>SUM(M382:M398)</f>
        <v>0</v>
      </c>
    </row>
    <row r="400" spans="1:13" ht="6" customHeight="1" thickBot="1" x14ac:dyDescent="0.45">
      <c r="A400" s="48"/>
      <c r="B400" s="42"/>
      <c r="C400" s="48"/>
      <c r="D400" s="65"/>
      <c r="E400" s="48"/>
      <c r="G400" s="90"/>
      <c r="H400" s="90"/>
      <c r="I400" s="91"/>
      <c r="J400" s="92"/>
      <c r="K400" s="48"/>
      <c r="L400" s="91"/>
      <c r="M400" s="93"/>
    </row>
    <row r="401" spans="1:13" ht="13.5" customHeight="1" x14ac:dyDescent="0.4">
      <c r="A401" s="414" t="s">
        <v>186</v>
      </c>
      <c r="B401" s="415"/>
      <c r="C401" s="415"/>
      <c r="D401" s="415"/>
      <c r="E401" s="415"/>
      <c r="F401" s="415"/>
      <c r="G401" s="415"/>
      <c r="H401" s="415"/>
      <c r="I401" s="415"/>
      <c r="J401" s="416"/>
      <c r="K401" s="164"/>
      <c r="L401" s="33" t="s">
        <v>72</v>
      </c>
      <c r="M401" s="34" t="s">
        <v>82</v>
      </c>
    </row>
    <row r="402" spans="1:13" ht="14.1" customHeight="1" x14ac:dyDescent="0.4">
      <c r="A402" s="159">
        <f>G382</f>
        <v>8</v>
      </c>
      <c r="B402" s="417"/>
      <c r="C402" s="418"/>
      <c r="D402" s="418"/>
      <c r="E402" s="418"/>
      <c r="F402" s="418"/>
      <c r="G402" s="418"/>
      <c r="H402" s="418"/>
      <c r="I402" s="418"/>
      <c r="J402" s="419"/>
      <c r="K402" s="48"/>
      <c r="L402" s="36"/>
      <c r="M402" s="37"/>
    </row>
    <row r="403" spans="1:13" ht="14.1" customHeight="1" x14ac:dyDescent="0.4">
      <c r="A403" s="159">
        <f t="shared" ref="A403:A418" si="26">G383</f>
        <v>9</v>
      </c>
      <c r="B403" s="417"/>
      <c r="C403" s="418"/>
      <c r="D403" s="418"/>
      <c r="E403" s="418"/>
      <c r="F403" s="418"/>
      <c r="G403" s="418"/>
      <c r="H403" s="418"/>
      <c r="I403" s="418"/>
      <c r="J403" s="419"/>
      <c r="K403" s="48"/>
      <c r="L403" s="36"/>
      <c r="M403" s="37"/>
    </row>
    <row r="404" spans="1:13" ht="14.1" customHeight="1" x14ac:dyDescent="0.4">
      <c r="A404" s="159">
        <f t="shared" si="26"/>
        <v>10</v>
      </c>
      <c r="B404" s="417"/>
      <c r="C404" s="418"/>
      <c r="D404" s="418"/>
      <c r="E404" s="418"/>
      <c r="F404" s="418"/>
      <c r="G404" s="418"/>
      <c r="H404" s="418"/>
      <c r="I404" s="418"/>
      <c r="J404" s="419"/>
      <c r="K404" s="48"/>
      <c r="L404" s="36"/>
      <c r="M404" s="37"/>
    </row>
    <row r="405" spans="1:13" ht="14.1" customHeight="1" x14ac:dyDescent="0.4">
      <c r="A405" s="159">
        <f t="shared" si="26"/>
        <v>11</v>
      </c>
      <c r="B405" s="417"/>
      <c r="C405" s="418"/>
      <c r="D405" s="418"/>
      <c r="E405" s="418"/>
      <c r="F405" s="418"/>
      <c r="G405" s="418"/>
      <c r="H405" s="418"/>
      <c r="I405" s="418"/>
      <c r="J405" s="419"/>
      <c r="K405" s="48"/>
      <c r="L405" s="36"/>
      <c r="M405" s="37"/>
    </row>
    <row r="406" spans="1:13" ht="14.1" customHeight="1" x14ac:dyDescent="0.4">
      <c r="A406" s="159">
        <f t="shared" si="26"/>
        <v>12</v>
      </c>
      <c r="B406" s="417"/>
      <c r="C406" s="418"/>
      <c r="D406" s="418"/>
      <c r="E406" s="418"/>
      <c r="F406" s="418"/>
      <c r="G406" s="418"/>
      <c r="H406" s="418"/>
      <c r="I406" s="418"/>
      <c r="J406" s="419"/>
      <c r="K406" s="48"/>
      <c r="L406" s="36"/>
      <c r="M406" s="37"/>
    </row>
    <row r="407" spans="1:13" ht="14.1" customHeight="1" x14ac:dyDescent="0.4">
      <c r="A407" s="159">
        <f t="shared" si="26"/>
        <v>13</v>
      </c>
      <c r="B407" s="417"/>
      <c r="C407" s="418"/>
      <c r="D407" s="418"/>
      <c r="E407" s="418"/>
      <c r="F407" s="418"/>
      <c r="G407" s="418"/>
      <c r="H407" s="418"/>
      <c r="I407" s="418"/>
      <c r="J407" s="419"/>
      <c r="K407" s="48"/>
      <c r="L407" s="36"/>
      <c r="M407" s="37"/>
    </row>
    <row r="408" spans="1:13" ht="14.1" customHeight="1" x14ac:dyDescent="0.4">
      <c r="A408" s="159">
        <f t="shared" si="26"/>
        <v>14</v>
      </c>
      <c r="B408" s="417"/>
      <c r="C408" s="418"/>
      <c r="D408" s="418"/>
      <c r="E408" s="418"/>
      <c r="F408" s="418"/>
      <c r="G408" s="418"/>
      <c r="H408" s="418"/>
      <c r="I408" s="418"/>
      <c r="J408" s="419"/>
      <c r="K408" s="48"/>
      <c r="L408" s="36"/>
      <c r="M408" s="37"/>
    </row>
    <row r="409" spans="1:13" ht="14.1" customHeight="1" x14ac:dyDescent="0.4">
      <c r="A409" s="159">
        <f t="shared" si="26"/>
        <v>15</v>
      </c>
      <c r="B409" s="417"/>
      <c r="C409" s="418"/>
      <c r="D409" s="418"/>
      <c r="E409" s="418"/>
      <c r="F409" s="418"/>
      <c r="G409" s="418"/>
      <c r="H409" s="418"/>
      <c r="I409" s="418"/>
      <c r="J409" s="419"/>
      <c r="K409" s="48"/>
      <c r="L409" s="36"/>
      <c r="M409" s="37"/>
    </row>
    <row r="410" spans="1:13" ht="14.1" customHeight="1" x14ac:dyDescent="0.4">
      <c r="A410" s="159">
        <f t="shared" si="26"/>
        <v>16</v>
      </c>
      <c r="B410" s="417"/>
      <c r="C410" s="418"/>
      <c r="D410" s="418"/>
      <c r="E410" s="418"/>
      <c r="F410" s="418"/>
      <c r="G410" s="418"/>
      <c r="H410" s="418"/>
      <c r="I410" s="418"/>
      <c r="J410" s="419"/>
      <c r="K410" s="48"/>
      <c r="L410" s="36"/>
      <c r="M410" s="37"/>
    </row>
    <row r="411" spans="1:13" ht="14.1" customHeight="1" x14ac:dyDescent="0.4">
      <c r="A411" s="159">
        <f t="shared" si="26"/>
        <v>17</v>
      </c>
      <c r="B411" s="417"/>
      <c r="C411" s="418"/>
      <c r="D411" s="418"/>
      <c r="E411" s="418"/>
      <c r="F411" s="418"/>
      <c r="G411" s="418"/>
      <c r="H411" s="418"/>
      <c r="I411" s="418"/>
      <c r="J411" s="419"/>
      <c r="K411" s="48"/>
      <c r="L411" s="36"/>
      <c r="M411" s="37"/>
    </row>
    <row r="412" spans="1:13" ht="14.1" customHeight="1" x14ac:dyDescent="0.4">
      <c r="A412" s="159">
        <f t="shared" si="26"/>
        <v>18</v>
      </c>
      <c r="B412" s="417"/>
      <c r="C412" s="418"/>
      <c r="D412" s="418"/>
      <c r="E412" s="418"/>
      <c r="F412" s="418"/>
      <c r="G412" s="418"/>
      <c r="H412" s="418"/>
      <c r="I412" s="418"/>
      <c r="J412" s="419"/>
      <c r="K412" s="48"/>
      <c r="L412" s="36"/>
      <c r="M412" s="37"/>
    </row>
    <row r="413" spans="1:13" ht="14.1" customHeight="1" x14ac:dyDescent="0.4">
      <c r="A413" s="159">
        <f t="shared" si="26"/>
        <v>19</v>
      </c>
      <c r="B413" s="417"/>
      <c r="C413" s="418"/>
      <c r="D413" s="418"/>
      <c r="E413" s="418"/>
      <c r="F413" s="418"/>
      <c r="G413" s="418"/>
      <c r="H413" s="418"/>
      <c r="I413" s="418"/>
      <c r="J413" s="419"/>
      <c r="K413" s="48"/>
      <c r="L413" s="36"/>
      <c r="M413" s="37"/>
    </row>
    <row r="414" spans="1:13" ht="14.1" customHeight="1" x14ac:dyDescent="0.4">
      <c r="A414" s="159">
        <f t="shared" si="26"/>
        <v>20</v>
      </c>
      <c r="B414" s="417"/>
      <c r="C414" s="418"/>
      <c r="D414" s="418"/>
      <c r="E414" s="418"/>
      <c r="F414" s="418"/>
      <c r="G414" s="418"/>
      <c r="H414" s="418"/>
      <c r="I414" s="418"/>
      <c r="J414" s="419"/>
      <c r="K414" s="48"/>
      <c r="L414" s="36"/>
      <c r="M414" s="37"/>
    </row>
    <row r="415" spans="1:13" ht="14.1" customHeight="1" x14ac:dyDescent="0.4">
      <c r="A415" s="159">
        <f t="shared" si="26"/>
        <v>21</v>
      </c>
      <c r="B415" s="417"/>
      <c r="C415" s="418"/>
      <c r="D415" s="418"/>
      <c r="E415" s="418"/>
      <c r="F415" s="418"/>
      <c r="G415" s="418"/>
      <c r="H415" s="418"/>
      <c r="I415" s="418"/>
      <c r="J415" s="419"/>
      <c r="K415" s="48"/>
      <c r="L415" s="36"/>
      <c r="M415" s="37"/>
    </row>
    <row r="416" spans="1:13" ht="14.1" customHeight="1" x14ac:dyDescent="0.4">
      <c r="A416" s="159">
        <f t="shared" si="26"/>
        <v>22</v>
      </c>
      <c r="B416" s="417"/>
      <c r="C416" s="418"/>
      <c r="D416" s="418"/>
      <c r="E416" s="418"/>
      <c r="F416" s="418"/>
      <c r="G416" s="418"/>
      <c r="H416" s="418"/>
      <c r="I416" s="418"/>
      <c r="J416" s="419"/>
      <c r="K416" s="48"/>
      <c r="L416" s="36"/>
      <c r="M416" s="37"/>
    </row>
    <row r="417" spans="1:13" ht="14.1" customHeight="1" x14ac:dyDescent="0.4">
      <c r="A417" s="159">
        <f t="shared" si="26"/>
        <v>23</v>
      </c>
      <c r="B417" s="417"/>
      <c r="C417" s="418"/>
      <c r="D417" s="418"/>
      <c r="E417" s="418"/>
      <c r="F417" s="418"/>
      <c r="G417" s="418"/>
      <c r="H417" s="418"/>
      <c r="I417" s="418"/>
      <c r="J417" s="419"/>
      <c r="K417" s="48"/>
      <c r="L417" s="36"/>
      <c r="M417" s="37"/>
    </row>
    <row r="418" spans="1:13" ht="14.1" customHeight="1" thickBot="1" x14ac:dyDescent="0.45">
      <c r="A418" s="160">
        <f t="shared" si="26"/>
        <v>24</v>
      </c>
      <c r="B418" s="422"/>
      <c r="C418" s="423"/>
      <c r="D418" s="423"/>
      <c r="E418" s="423"/>
      <c r="F418" s="423"/>
      <c r="G418" s="423"/>
      <c r="H418" s="423"/>
      <c r="I418" s="423"/>
      <c r="J418" s="424"/>
      <c r="K418" s="48"/>
      <c r="L418" s="38"/>
      <c r="M418" s="39"/>
    </row>
    <row r="419" spans="1:13" ht="6" customHeight="1" thickBot="1" x14ac:dyDescent="0.45">
      <c r="A419" s="48"/>
      <c r="B419" s="42"/>
      <c r="C419" s="48"/>
      <c r="D419" s="65"/>
      <c r="E419" s="48"/>
      <c r="G419" s="90"/>
      <c r="H419" s="90"/>
      <c r="I419" s="91"/>
      <c r="J419" s="92"/>
      <c r="K419" s="48"/>
      <c r="L419" s="91"/>
      <c r="M419" s="93"/>
    </row>
    <row r="420" spans="1:13" ht="25.2" customHeight="1" x14ac:dyDescent="0.4">
      <c r="A420" s="377">
        <v>1.3</v>
      </c>
      <c r="B420" s="380" t="s">
        <v>599</v>
      </c>
      <c r="C420" s="383" t="s">
        <v>8</v>
      </c>
      <c r="D420" s="386" t="s">
        <v>600</v>
      </c>
      <c r="E420" s="389">
        <f>I441</f>
        <v>35</v>
      </c>
      <c r="F420" s="376"/>
      <c r="G420" s="161">
        <v>25</v>
      </c>
      <c r="H420" s="4" t="s">
        <v>601</v>
      </c>
      <c r="I420" s="73">
        <v>1</v>
      </c>
      <c r="J420" s="74">
        <f>I420*8%/96</f>
        <v>8.3333333333333339E-4</v>
      </c>
      <c r="K420" s="164" t="str">
        <f t="shared" si="23"/>
        <v/>
      </c>
      <c r="L420" s="94"/>
      <c r="M420" s="74">
        <f>L420*8%/96</f>
        <v>0</v>
      </c>
    </row>
    <row r="421" spans="1:13" ht="52.95" customHeight="1" x14ac:dyDescent="0.4">
      <c r="A421" s="378"/>
      <c r="B421" s="381"/>
      <c r="C421" s="384"/>
      <c r="D421" s="387"/>
      <c r="E421" s="390"/>
      <c r="F421" s="376"/>
      <c r="G421" s="162">
        <v>26</v>
      </c>
      <c r="H421" s="68" t="s">
        <v>602</v>
      </c>
      <c r="I421" s="69">
        <v>3</v>
      </c>
      <c r="J421" s="1">
        <f>I421*8%/96</f>
        <v>2.5000000000000001E-3</v>
      </c>
      <c r="K421" s="164" t="str">
        <f t="shared" si="23"/>
        <v/>
      </c>
      <c r="L421" s="40"/>
      <c r="M421" s="1">
        <f>L421*8%/96</f>
        <v>0</v>
      </c>
    </row>
    <row r="422" spans="1:13" ht="25.2" x14ac:dyDescent="0.4">
      <c r="A422" s="378"/>
      <c r="B422" s="381"/>
      <c r="C422" s="384" t="s">
        <v>65</v>
      </c>
      <c r="D422" s="387" t="s">
        <v>603</v>
      </c>
      <c r="E422" s="390"/>
      <c r="F422" s="376"/>
      <c r="G422" s="162">
        <v>27</v>
      </c>
      <c r="H422" s="68" t="s">
        <v>437</v>
      </c>
      <c r="I422" s="69">
        <v>1</v>
      </c>
      <c r="J422" s="1">
        <f t="shared" ref="J422:J440" si="27">I422*8%/96</f>
        <v>8.3333333333333339E-4</v>
      </c>
      <c r="K422" s="164" t="str">
        <f t="shared" si="23"/>
        <v/>
      </c>
      <c r="L422" s="40"/>
      <c r="M422" s="1">
        <f t="shared" ref="M422:M440" si="28">L422*8%/96</f>
        <v>0</v>
      </c>
    </row>
    <row r="423" spans="1:13" ht="25.2" x14ac:dyDescent="0.4">
      <c r="A423" s="378"/>
      <c r="B423" s="381"/>
      <c r="C423" s="384"/>
      <c r="D423" s="387"/>
      <c r="E423" s="390"/>
      <c r="F423" s="376"/>
      <c r="G423" s="162">
        <v>28</v>
      </c>
      <c r="H423" s="68" t="s">
        <v>392</v>
      </c>
      <c r="I423" s="69">
        <v>2</v>
      </c>
      <c r="J423" s="1">
        <f t="shared" si="27"/>
        <v>1.6666666666666668E-3</v>
      </c>
      <c r="K423" s="164" t="str">
        <f t="shared" si="23"/>
        <v/>
      </c>
      <c r="L423" s="40"/>
      <c r="M423" s="1">
        <f t="shared" si="28"/>
        <v>0</v>
      </c>
    </row>
    <row r="424" spans="1:13" ht="37.799999999999997" x14ac:dyDescent="0.4">
      <c r="A424" s="378"/>
      <c r="B424" s="381"/>
      <c r="C424" s="384"/>
      <c r="D424" s="387"/>
      <c r="E424" s="390"/>
      <c r="F424" s="376"/>
      <c r="G424" s="162">
        <v>29</v>
      </c>
      <c r="H424" s="68" t="s">
        <v>590</v>
      </c>
      <c r="I424" s="69">
        <v>1</v>
      </c>
      <c r="J424" s="1">
        <f t="shared" si="27"/>
        <v>8.3333333333333339E-4</v>
      </c>
      <c r="K424" s="164" t="str">
        <f t="shared" si="23"/>
        <v/>
      </c>
      <c r="L424" s="40"/>
      <c r="M424" s="1">
        <f t="shared" si="28"/>
        <v>0</v>
      </c>
    </row>
    <row r="425" spans="1:13" ht="78.599999999999994" customHeight="1" x14ac:dyDescent="0.4">
      <c r="A425" s="378"/>
      <c r="B425" s="381"/>
      <c r="C425" s="165" t="s">
        <v>66</v>
      </c>
      <c r="D425" s="158" t="s">
        <v>921</v>
      </c>
      <c r="E425" s="390"/>
      <c r="F425" s="167"/>
      <c r="G425" s="162">
        <v>30</v>
      </c>
      <c r="H425" s="68" t="s">
        <v>967</v>
      </c>
      <c r="I425" s="69">
        <v>2</v>
      </c>
      <c r="J425" s="1">
        <f t="shared" si="27"/>
        <v>1.6666666666666668E-3</v>
      </c>
      <c r="K425" s="164" t="str">
        <f t="shared" si="23"/>
        <v/>
      </c>
      <c r="L425" s="40"/>
      <c r="M425" s="1">
        <f t="shared" si="28"/>
        <v>0</v>
      </c>
    </row>
    <row r="426" spans="1:13" ht="25.2" x14ac:dyDescent="0.4">
      <c r="A426" s="378"/>
      <c r="B426" s="381"/>
      <c r="C426" s="384" t="s">
        <v>243</v>
      </c>
      <c r="D426" s="387" t="s">
        <v>406</v>
      </c>
      <c r="E426" s="390"/>
      <c r="F426" s="376"/>
      <c r="G426" s="162">
        <v>31</v>
      </c>
      <c r="H426" s="68" t="s">
        <v>407</v>
      </c>
      <c r="I426" s="69">
        <v>1</v>
      </c>
      <c r="J426" s="1">
        <f t="shared" si="27"/>
        <v>8.3333333333333339E-4</v>
      </c>
      <c r="K426" s="164" t="str">
        <f t="shared" si="23"/>
        <v/>
      </c>
      <c r="L426" s="40"/>
      <c r="M426" s="1">
        <f t="shared" si="28"/>
        <v>0</v>
      </c>
    </row>
    <row r="427" spans="1:13" ht="61.95" customHeight="1" x14ac:dyDescent="0.4">
      <c r="A427" s="378"/>
      <c r="B427" s="381"/>
      <c r="C427" s="384"/>
      <c r="D427" s="387"/>
      <c r="E427" s="390"/>
      <c r="F427" s="376"/>
      <c r="G427" s="162">
        <v>32</v>
      </c>
      <c r="H427" s="68" t="s">
        <v>427</v>
      </c>
      <c r="I427" s="69">
        <v>4</v>
      </c>
      <c r="J427" s="1">
        <f t="shared" si="27"/>
        <v>3.3333333333333335E-3</v>
      </c>
      <c r="K427" s="164" t="str">
        <f t="shared" si="23"/>
        <v/>
      </c>
      <c r="L427" s="40"/>
      <c r="M427" s="1">
        <f t="shared" si="28"/>
        <v>0</v>
      </c>
    </row>
    <row r="428" spans="1:13" ht="25.2" x14ac:dyDescent="0.4">
      <c r="A428" s="378"/>
      <c r="B428" s="381"/>
      <c r="C428" s="384" t="s">
        <v>244</v>
      </c>
      <c r="D428" s="387" t="s">
        <v>438</v>
      </c>
      <c r="E428" s="390"/>
      <c r="F428" s="376"/>
      <c r="G428" s="162">
        <v>33</v>
      </c>
      <c r="H428" s="68" t="s">
        <v>429</v>
      </c>
      <c r="I428" s="69">
        <v>1</v>
      </c>
      <c r="J428" s="1">
        <f t="shared" si="27"/>
        <v>8.3333333333333339E-4</v>
      </c>
      <c r="K428" s="164" t="str">
        <f t="shared" si="23"/>
        <v/>
      </c>
      <c r="L428" s="40"/>
      <c r="M428" s="1">
        <f t="shared" si="28"/>
        <v>0</v>
      </c>
    </row>
    <row r="429" spans="1:13" ht="25.2" x14ac:dyDescent="0.4">
      <c r="A429" s="378"/>
      <c r="B429" s="381"/>
      <c r="C429" s="384"/>
      <c r="D429" s="387"/>
      <c r="E429" s="390"/>
      <c r="F429" s="376"/>
      <c r="G429" s="162">
        <v>34</v>
      </c>
      <c r="H429" s="68" t="s">
        <v>392</v>
      </c>
      <c r="I429" s="69">
        <v>2</v>
      </c>
      <c r="J429" s="1">
        <f t="shared" si="27"/>
        <v>1.6666666666666668E-3</v>
      </c>
      <c r="K429" s="164" t="str">
        <f t="shared" si="23"/>
        <v/>
      </c>
      <c r="L429" s="40"/>
      <c r="M429" s="1">
        <f t="shared" si="28"/>
        <v>0</v>
      </c>
    </row>
    <row r="430" spans="1:13" ht="25.2" x14ac:dyDescent="0.4">
      <c r="A430" s="378"/>
      <c r="B430" s="381"/>
      <c r="C430" s="384"/>
      <c r="D430" s="387"/>
      <c r="E430" s="390"/>
      <c r="F430" s="376"/>
      <c r="G430" s="162">
        <v>35</v>
      </c>
      <c r="H430" s="68" t="s">
        <v>540</v>
      </c>
      <c r="I430" s="69">
        <v>1</v>
      </c>
      <c r="J430" s="1">
        <f t="shared" si="27"/>
        <v>8.3333333333333339E-4</v>
      </c>
      <c r="K430" s="164" t="str">
        <f t="shared" si="23"/>
        <v/>
      </c>
      <c r="L430" s="40"/>
      <c r="M430" s="1">
        <f t="shared" si="28"/>
        <v>0</v>
      </c>
    </row>
    <row r="431" spans="1:13" ht="25.2" x14ac:dyDescent="0.4">
      <c r="A431" s="378"/>
      <c r="B431" s="381"/>
      <c r="C431" s="384"/>
      <c r="D431" s="387"/>
      <c r="E431" s="390"/>
      <c r="F431" s="376"/>
      <c r="G431" s="162">
        <v>36</v>
      </c>
      <c r="H431" s="68" t="s">
        <v>591</v>
      </c>
      <c r="I431" s="69">
        <v>2</v>
      </c>
      <c r="J431" s="1">
        <f t="shared" si="27"/>
        <v>1.6666666666666668E-3</v>
      </c>
      <c r="K431" s="164" t="str">
        <f t="shared" si="23"/>
        <v/>
      </c>
      <c r="L431" s="40"/>
      <c r="M431" s="1">
        <f t="shared" si="28"/>
        <v>0</v>
      </c>
    </row>
    <row r="432" spans="1:13" ht="25.2" x14ac:dyDescent="0.4">
      <c r="A432" s="378"/>
      <c r="B432" s="381"/>
      <c r="C432" s="384"/>
      <c r="D432" s="387"/>
      <c r="E432" s="390"/>
      <c r="F432" s="376"/>
      <c r="G432" s="162">
        <v>37</v>
      </c>
      <c r="H432" s="68" t="s">
        <v>541</v>
      </c>
      <c r="I432" s="69">
        <v>1</v>
      </c>
      <c r="J432" s="1">
        <f t="shared" si="27"/>
        <v>8.3333333333333339E-4</v>
      </c>
      <c r="K432" s="164" t="str">
        <f t="shared" si="23"/>
        <v/>
      </c>
      <c r="L432" s="40"/>
      <c r="M432" s="1">
        <f t="shared" si="28"/>
        <v>0</v>
      </c>
    </row>
    <row r="433" spans="1:13" ht="75.599999999999994" x14ac:dyDescent="0.4">
      <c r="A433" s="378"/>
      <c r="B433" s="381"/>
      <c r="C433" s="165" t="s">
        <v>245</v>
      </c>
      <c r="D433" s="158" t="s">
        <v>922</v>
      </c>
      <c r="E433" s="390"/>
      <c r="F433" s="167"/>
      <c r="G433" s="162">
        <v>38</v>
      </c>
      <c r="H433" s="68" t="s">
        <v>968</v>
      </c>
      <c r="I433" s="69">
        <v>2</v>
      </c>
      <c r="J433" s="1">
        <f t="shared" si="27"/>
        <v>1.6666666666666668E-3</v>
      </c>
      <c r="K433" s="164" t="str">
        <f t="shared" si="23"/>
        <v/>
      </c>
      <c r="L433" s="40"/>
      <c r="M433" s="1">
        <f t="shared" si="28"/>
        <v>0</v>
      </c>
    </row>
    <row r="434" spans="1:13" ht="15.6" customHeight="1" x14ac:dyDescent="0.4">
      <c r="A434" s="378"/>
      <c r="B434" s="381"/>
      <c r="C434" s="384" t="s">
        <v>246</v>
      </c>
      <c r="D434" s="387" t="s">
        <v>833</v>
      </c>
      <c r="E434" s="390"/>
      <c r="F434" s="376"/>
      <c r="G434" s="162">
        <v>39</v>
      </c>
      <c r="H434" s="68" t="s">
        <v>834</v>
      </c>
      <c r="I434" s="69">
        <v>1</v>
      </c>
      <c r="J434" s="1">
        <f t="shared" si="27"/>
        <v>8.3333333333333339E-4</v>
      </c>
      <c r="K434" s="164" t="str">
        <f t="shared" si="23"/>
        <v/>
      </c>
      <c r="L434" s="40"/>
      <c r="M434" s="1">
        <f t="shared" si="28"/>
        <v>0</v>
      </c>
    </row>
    <row r="435" spans="1:13" ht="63" customHeight="1" x14ac:dyDescent="0.4">
      <c r="A435" s="378"/>
      <c r="B435" s="381"/>
      <c r="C435" s="384"/>
      <c r="D435" s="387"/>
      <c r="E435" s="390"/>
      <c r="F435" s="376"/>
      <c r="G435" s="162">
        <v>40</v>
      </c>
      <c r="H435" s="68" t="s">
        <v>835</v>
      </c>
      <c r="I435" s="69">
        <v>3</v>
      </c>
      <c r="J435" s="1">
        <f t="shared" si="27"/>
        <v>2.5000000000000001E-3</v>
      </c>
      <c r="K435" s="164" t="str">
        <f t="shared" si="23"/>
        <v/>
      </c>
      <c r="L435" s="40"/>
      <c r="M435" s="1">
        <f t="shared" si="28"/>
        <v>0</v>
      </c>
    </row>
    <row r="436" spans="1:13" ht="25.2" x14ac:dyDescent="0.4">
      <c r="A436" s="378"/>
      <c r="B436" s="381"/>
      <c r="C436" s="384" t="s">
        <v>247</v>
      </c>
      <c r="D436" s="387" t="s">
        <v>821</v>
      </c>
      <c r="E436" s="390"/>
      <c r="F436" s="376"/>
      <c r="G436" s="162">
        <v>41</v>
      </c>
      <c r="H436" s="68" t="s">
        <v>439</v>
      </c>
      <c r="I436" s="69">
        <v>2</v>
      </c>
      <c r="J436" s="1">
        <f t="shared" si="27"/>
        <v>1.6666666666666668E-3</v>
      </c>
      <c r="K436" s="164" t="str">
        <f t="shared" si="23"/>
        <v/>
      </c>
      <c r="L436" s="40"/>
      <c r="M436" s="1">
        <f t="shared" si="28"/>
        <v>0</v>
      </c>
    </row>
    <row r="437" spans="1:13" ht="25.2" x14ac:dyDescent="0.4">
      <c r="A437" s="378"/>
      <c r="B437" s="381"/>
      <c r="C437" s="384"/>
      <c r="D437" s="387"/>
      <c r="E437" s="390"/>
      <c r="F437" s="376"/>
      <c r="G437" s="162">
        <v>42</v>
      </c>
      <c r="H437" s="68" t="s">
        <v>271</v>
      </c>
      <c r="I437" s="69">
        <v>1</v>
      </c>
      <c r="J437" s="1">
        <f t="shared" si="27"/>
        <v>8.3333333333333339E-4</v>
      </c>
      <c r="K437" s="164" t="str">
        <f t="shared" si="23"/>
        <v/>
      </c>
      <c r="L437" s="40"/>
      <c r="M437" s="1">
        <f t="shared" si="28"/>
        <v>0</v>
      </c>
    </row>
    <row r="438" spans="1:13" ht="25.2" x14ac:dyDescent="0.4">
      <c r="A438" s="378"/>
      <c r="B438" s="381"/>
      <c r="C438" s="384"/>
      <c r="D438" s="387"/>
      <c r="E438" s="390"/>
      <c r="F438" s="376"/>
      <c r="G438" s="162">
        <v>43</v>
      </c>
      <c r="H438" s="68" t="s">
        <v>822</v>
      </c>
      <c r="I438" s="69">
        <v>1</v>
      </c>
      <c r="J438" s="1">
        <f t="shared" si="27"/>
        <v>8.3333333333333339E-4</v>
      </c>
      <c r="K438" s="164" t="str">
        <f t="shared" si="23"/>
        <v/>
      </c>
      <c r="L438" s="40"/>
      <c r="M438" s="1">
        <f t="shared" si="28"/>
        <v>0</v>
      </c>
    </row>
    <row r="439" spans="1:13" ht="25.2" x14ac:dyDescent="0.4">
      <c r="A439" s="378"/>
      <c r="B439" s="381"/>
      <c r="C439" s="384"/>
      <c r="D439" s="387"/>
      <c r="E439" s="390"/>
      <c r="F439" s="376"/>
      <c r="G439" s="162">
        <v>44</v>
      </c>
      <c r="H439" s="68" t="s">
        <v>823</v>
      </c>
      <c r="I439" s="69">
        <v>1</v>
      </c>
      <c r="J439" s="1">
        <f t="shared" si="27"/>
        <v>8.3333333333333339E-4</v>
      </c>
      <c r="K439" s="164" t="str">
        <f t="shared" si="23"/>
        <v/>
      </c>
      <c r="L439" s="40"/>
      <c r="M439" s="1">
        <f t="shared" si="28"/>
        <v>0</v>
      </c>
    </row>
    <row r="440" spans="1:13" ht="60" customHeight="1" x14ac:dyDescent="0.4">
      <c r="A440" s="378"/>
      <c r="B440" s="381"/>
      <c r="C440" s="468" t="s">
        <v>248</v>
      </c>
      <c r="D440" s="470" t="s">
        <v>923</v>
      </c>
      <c r="E440" s="390"/>
      <c r="F440" s="167"/>
      <c r="G440" s="162">
        <v>45</v>
      </c>
      <c r="H440" s="68" t="s">
        <v>992</v>
      </c>
      <c r="I440" s="69">
        <v>2</v>
      </c>
      <c r="J440" s="1">
        <f t="shared" si="27"/>
        <v>1.6666666666666668E-3</v>
      </c>
      <c r="K440" s="164" t="str">
        <f t="shared" si="23"/>
        <v/>
      </c>
      <c r="L440" s="40"/>
      <c r="M440" s="1">
        <f t="shared" si="28"/>
        <v>0</v>
      </c>
    </row>
    <row r="441" spans="1:13" ht="16.5" customHeight="1" thickBot="1" x14ac:dyDescent="0.45">
      <c r="A441" s="379"/>
      <c r="B441" s="382"/>
      <c r="C441" s="469"/>
      <c r="D441" s="471"/>
      <c r="E441" s="391"/>
      <c r="F441" s="56"/>
      <c r="G441" s="457" t="s">
        <v>4</v>
      </c>
      <c r="H441" s="458"/>
      <c r="I441" s="70">
        <f>SUM(I420:I440)</f>
        <v>35</v>
      </c>
      <c r="J441" s="2">
        <f>SUM(J420:J440)</f>
        <v>2.916666666666666E-2</v>
      </c>
      <c r="K441" s="236" t="str">
        <f t="shared" si="23"/>
        <v/>
      </c>
      <c r="L441" s="3">
        <f>SUM(L420:L440)</f>
        <v>0</v>
      </c>
      <c r="M441" s="2">
        <f>SUM(M420:M440)</f>
        <v>0</v>
      </c>
    </row>
    <row r="442" spans="1:13" ht="6" customHeight="1" thickBot="1" x14ac:dyDescent="0.45">
      <c r="A442" s="48"/>
      <c r="B442" s="42"/>
      <c r="C442" s="48"/>
      <c r="D442" s="42"/>
      <c r="E442" s="48"/>
      <c r="G442" s="90"/>
      <c r="H442" s="90"/>
      <c r="I442" s="91"/>
      <c r="J442" s="92"/>
      <c r="K442" s="48"/>
      <c r="L442" s="95"/>
      <c r="M442" s="96"/>
    </row>
    <row r="443" spans="1:13" ht="13.5" customHeight="1" x14ac:dyDescent="0.4">
      <c r="A443" s="414" t="s">
        <v>186</v>
      </c>
      <c r="B443" s="415"/>
      <c r="C443" s="415"/>
      <c r="D443" s="415"/>
      <c r="E443" s="415"/>
      <c r="F443" s="415"/>
      <c r="G443" s="415"/>
      <c r="H443" s="415"/>
      <c r="I443" s="415"/>
      <c r="J443" s="416"/>
      <c r="K443" s="164"/>
      <c r="L443" s="33" t="s">
        <v>72</v>
      </c>
      <c r="M443" s="34" t="s">
        <v>82</v>
      </c>
    </row>
    <row r="444" spans="1:13" ht="14.1" customHeight="1" x14ac:dyDescent="0.4">
      <c r="A444" s="159">
        <f>G420</f>
        <v>25</v>
      </c>
      <c r="B444" s="417"/>
      <c r="C444" s="418"/>
      <c r="D444" s="418"/>
      <c r="E444" s="418"/>
      <c r="F444" s="418"/>
      <c r="G444" s="418"/>
      <c r="H444" s="418"/>
      <c r="I444" s="418"/>
      <c r="J444" s="419"/>
      <c r="K444" s="48"/>
      <c r="L444" s="36"/>
      <c r="M444" s="37"/>
    </row>
    <row r="445" spans="1:13" ht="14.1" customHeight="1" x14ac:dyDescent="0.4">
      <c r="A445" s="159">
        <f t="shared" ref="A445:A464" si="29">G421</f>
        <v>26</v>
      </c>
      <c r="B445" s="417"/>
      <c r="C445" s="418"/>
      <c r="D445" s="418"/>
      <c r="E445" s="418"/>
      <c r="F445" s="418"/>
      <c r="G445" s="418"/>
      <c r="H445" s="418"/>
      <c r="I445" s="418"/>
      <c r="J445" s="419"/>
      <c r="K445" s="48"/>
      <c r="L445" s="36"/>
      <c r="M445" s="37"/>
    </row>
    <row r="446" spans="1:13" ht="14.1" customHeight="1" x14ac:dyDescent="0.4">
      <c r="A446" s="159">
        <f t="shared" si="29"/>
        <v>27</v>
      </c>
      <c r="B446" s="417"/>
      <c r="C446" s="418"/>
      <c r="D446" s="418"/>
      <c r="E446" s="418"/>
      <c r="F446" s="418"/>
      <c r="G446" s="418"/>
      <c r="H446" s="418"/>
      <c r="I446" s="418"/>
      <c r="J446" s="419"/>
      <c r="K446" s="48"/>
      <c r="L446" s="36"/>
      <c r="M446" s="37"/>
    </row>
    <row r="447" spans="1:13" ht="14.1" customHeight="1" x14ac:dyDescent="0.4">
      <c r="A447" s="159">
        <f t="shared" si="29"/>
        <v>28</v>
      </c>
      <c r="B447" s="417"/>
      <c r="C447" s="418"/>
      <c r="D447" s="418"/>
      <c r="E447" s="418"/>
      <c r="F447" s="418"/>
      <c r="G447" s="418"/>
      <c r="H447" s="418"/>
      <c r="I447" s="418"/>
      <c r="J447" s="419"/>
      <c r="K447" s="48"/>
      <c r="L447" s="36"/>
      <c r="M447" s="37"/>
    </row>
    <row r="448" spans="1:13" ht="14.1" customHeight="1" x14ac:dyDescent="0.4">
      <c r="A448" s="159">
        <f t="shared" si="29"/>
        <v>29</v>
      </c>
      <c r="B448" s="417"/>
      <c r="C448" s="418"/>
      <c r="D448" s="418"/>
      <c r="E448" s="418"/>
      <c r="F448" s="418"/>
      <c r="G448" s="418"/>
      <c r="H448" s="418"/>
      <c r="I448" s="418"/>
      <c r="J448" s="419"/>
      <c r="K448" s="48"/>
      <c r="L448" s="36"/>
      <c r="M448" s="37"/>
    </row>
    <row r="449" spans="1:13" ht="14.1" customHeight="1" x14ac:dyDescent="0.4">
      <c r="A449" s="159">
        <f t="shared" si="29"/>
        <v>30</v>
      </c>
      <c r="B449" s="417"/>
      <c r="C449" s="418"/>
      <c r="D449" s="418"/>
      <c r="E449" s="418"/>
      <c r="F449" s="418"/>
      <c r="G449" s="418"/>
      <c r="H449" s="418"/>
      <c r="I449" s="418"/>
      <c r="J449" s="419"/>
      <c r="K449" s="48"/>
      <c r="L449" s="36"/>
      <c r="M449" s="37"/>
    </row>
    <row r="450" spans="1:13" ht="14.1" customHeight="1" x14ac:dyDescent="0.4">
      <c r="A450" s="159">
        <f t="shared" si="29"/>
        <v>31</v>
      </c>
      <c r="B450" s="417"/>
      <c r="C450" s="418"/>
      <c r="D450" s="418"/>
      <c r="E450" s="418"/>
      <c r="F450" s="418"/>
      <c r="G450" s="418"/>
      <c r="H450" s="418"/>
      <c r="I450" s="418"/>
      <c r="J450" s="419"/>
      <c r="K450" s="48"/>
      <c r="L450" s="36"/>
      <c r="M450" s="37"/>
    </row>
    <row r="451" spans="1:13" ht="14.1" customHeight="1" x14ac:dyDescent="0.4">
      <c r="A451" s="159">
        <f t="shared" si="29"/>
        <v>32</v>
      </c>
      <c r="B451" s="417"/>
      <c r="C451" s="418"/>
      <c r="D451" s="418"/>
      <c r="E451" s="418"/>
      <c r="F451" s="418"/>
      <c r="G451" s="418"/>
      <c r="H451" s="418"/>
      <c r="I451" s="418"/>
      <c r="J451" s="419"/>
      <c r="K451" s="48"/>
      <c r="L451" s="36"/>
      <c r="M451" s="37"/>
    </row>
    <row r="452" spans="1:13" ht="14.1" customHeight="1" x14ac:dyDescent="0.4">
      <c r="A452" s="159">
        <f t="shared" si="29"/>
        <v>33</v>
      </c>
      <c r="B452" s="417"/>
      <c r="C452" s="418"/>
      <c r="D452" s="418"/>
      <c r="E452" s="418"/>
      <c r="F452" s="418"/>
      <c r="G452" s="418"/>
      <c r="H452" s="418"/>
      <c r="I452" s="418"/>
      <c r="J452" s="419"/>
      <c r="K452" s="48"/>
      <c r="L452" s="36"/>
      <c r="M452" s="37"/>
    </row>
    <row r="453" spans="1:13" ht="14.1" customHeight="1" x14ac:dyDescent="0.4">
      <c r="A453" s="159">
        <f t="shared" si="29"/>
        <v>34</v>
      </c>
      <c r="B453" s="417"/>
      <c r="C453" s="418"/>
      <c r="D453" s="418"/>
      <c r="E453" s="418"/>
      <c r="F453" s="418"/>
      <c r="G453" s="418"/>
      <c r="H453" s="418"/>
      <c r="I453" s="418"/>
      <c r="J453" s="419"/>
      <c r="K453" s="48"/>
      <c r="L453" s="36"/>
      <c r="M453" s="37"/>
    </row>
    <row r="454" spans="1:13" ht="14.1" customHeight="1" x14ac:dyDescent="0.4">
      <c r="A454" s="159">
        <f t="shared" si="29"/>
        <v>35</v>
      </c>
      <c r="B454" s="417"/>
      <c r="C454" s="418"/>
      <c r="D454" s="418"/>
      <c r="E454" s="418"/>
      <c r="F454" s="418"/>
      <c r="G454" s="418"/>
      <c r="H454" s="418"/>
      <c r="I454" s="418"/>
      <c r="J454" s="419"/>
      <c r="K454" s="48"/>
      <c r="L454" s="36"/>
      <c r="M454" s="37"/>
    </row>
    <row r="455" spans="1:13" ht="14.1" customHeight="1" x14ac:dyDescent="0.4">
      <c r="A455" s="159">
        <f t="shared" si="29"/>
        <v>36</v>
      </c>
      <c r="B455" s="417"/>
      <c r="C455" s="418"/>
      <c r="D455" s="418"/>
      <c r="E455" s="418"/>
      <c r="F455" s="418"/>
      <c r="G455" s="418"/>
      <c r="H455" s="418"/>
      <c r="I455" s="418"/>
      <c r="J455" s="419"/>
      <c r="K455" s="48"/>
      <c r="L455" s="36"/>
      <c r="M455" s="37"/>
    </row>
    <row r="456" spans="1:13" ht="14.1" customHeight="1" x14ac:dyDescent="0.4">
      <c r="A456" s="159">
        <f t="shared" si="29"/>
        <v>37</v>
      </c>
      <c r="B456" s="417"/>
      <c r="C456" s="418"/>
      <c r="D456" s="418"/>
      <c r="E456" s="418"/>
      <c r="F456" s="418"/>
      <c r="G456" s="418"/>
      <c r="H456" s="418"/>
      <c r="I456" s="418"/>
      <c r="J456" s="419"/>
      <c r="K456" s="48"/>
      <c r="L456" s="36"/>
      <c r="M456" s="37"/>
    </row>
    <row r="457" spans="1:13" ht="14.1" customHeight="1" x14ac:dyDescent="0.4">
      <c r="A457" s="159">
        <f t="shared" si="29"/>
        <v>38</v>
      </c>
      <c r="B457" s="417"/>
      <c r="C457" s="418"/>
      <c r="D457" s="418"/>
      <c r="E457" s="418"/>
      <c r="F457" s="418"/>
      <c r="G457" s="418"/>
      <c r="H457" s="418"/>
      <c r="I457" s="418"/>
      <c r="J457" s="419"/>
      <c r="K457" s="48"/>
      <c r="L457" s="36"/>
      <c r="M457" s="37"/>
    </row>
    <row r="458" spans="1:13" ht="14.1" customHeight="1" x14ac:dyDescent="0.4">
      <c r="A458" s="159">
        <f t="shared" si="29"/>
        <v>39</v>
      </c>
      <c r="B458" s="417"/>
      <c r="C458" s="418"/>
      <c r="D458" s="418"/>
      <c r="E458" s="418"/>
      <c r="F458" s="418"/>
      <c r="G458" s="418"/>
      <c r="H458" s="418"/>
      <c r="I458" s="418"/>
      <c r="J458" s="419"/>
      <c r="K458" s="48"/>
      <c r="L458" s="36"/>
      <c r="M458" s="37"/>
    </row>
    <row r="459" spans="1:13" ht="14.1" customHeight="1" x14ac:dyDescent="0.4">
      <c r="A459" s="159">
        <f t="shared" si="29"/>
        <v>40</v>
      </c>
      <c r="B459" s="417"/>
      <c r="C459" s="418"/>
      <c r="D459" s="418"/>
      <c r="E459" s="418"/>
      <c r="F459" s="418"/>
      <c r="G459" s="418"/>
      <c r="H459" s="418"/>
      <c r="I459" s="418"/>
      <c r="J459" s="419"/>
      <c r="K459" s="48"/>
      <c r="L459" s="36"/>
      <c r="M459" s="37"/>
    </row>
    <row r="460" spans="1:13" ht="14.1" customHeight="1" x14ac:dyDescent="0.4">
      <c r="A460" s="159">
        <f t="shared" si="29"/>
        <v>41</v>
      </c>
      <c r="B460" s="417"/>
      <c r="C460" s="418"/>
      <c r="D460" s="418"/>
      <c r="E460" s="418"/>
      <c r="F460" s="418"/>
      <c r="G460" s="418"/>
      <c r="H460" s="418"/>
      <c r="I460" s="418"/>
      <c r="J460" s="419"/>
      <c r="K460" s="48"/>
      <c r="L460" s="36"/>
      <c r="M460" s="37"/>
    </row>
    <row r="461" spans="1:13" ht="14.1" customHeight="1" x14ac:dyDescent="0.4">
      <c r="A461" s="159">
        <f t="shared" si="29"/>
        <v>42</v>
      </c>
      <c r="B461" s="417"/>
      <c r="C461" s="418"/>
      <c r="D461" s="418"/>
      <c r="E461" s="418"/>
      <c r="F461" s="418"/>
      <c r="G461" s="418"/>
      <c r="H461" s="418"/>
      <c r="I461" s="418"/>
      <c r="J461" s="419"/>
      <c r="K461" s="48"/>
      <c r="L461" s="36"/>
      <c r="M461" s="37"/>
    </row>
    <row r="462" spans="1:13" ht="14.1" customHeight="1" x14ac:dyDescent="0.4">
      <c r="A462" s="159">
        <f t="shared" si="29"/>
        <v>43</v>
      </c>
      <c r="B462" s="417"/>
      <c r="C462" s="418"/>
      <c r="D462" s="418"/>
      <c r="E462" s="418"/>
      <c r="F462" s="418"/>
      <c r="G462" s="418"/>
      <c r="H462" s="418"/>
      <c r="I462" s="418"/>
      <c r="J462" s="419"/>
      <c r="K462" s="48"/>
      <c r="L462" s="36"/>
      <c r="M462" s="37"/>
    </row>
    <row r="463" spans="1:13" ht="14.1" customHeight="1" x14ac:dyDescent="0.4">
      <c r="A463" s="159">
        <f t="shared" si="29"/>
        <v>44</v>
      </c>
      <c r="B463" s="417"/>
      <c r="C463" s="418"/>
      <c r="D463" s="418"/>
      <c r="E463" s="418"/>
      <c r="F463" s="418"/>
      <c r="G463" s="418"/>
      <c r="H463" s="418"/>
      <c r="I463" s="418"/>
      <c r="J463" s="419"/>
      <c r="K463" s="48"/>
      <c r="L463" s="36"/>
      <c r="M463" s="37"/>
    </row>
    <row r="464" spans="1:13" ht="14.1" customHeight="1" thickBot="1" x14ac:dyDescent="0.45">
      <c r="A464" s="160">
        <f t="shared" si="29"/>
        <v>45</v>
      </c>
      <c r="B464" s="427"/>
      <c r="C464" s="427"/>
      <c r="D464" s="427"/>
      <c r="E464" s="427"/>
      <c r="F464" s="427"/>
      <c r="G464" s="427"/>
      <c r="H464" s="427"/>
      <c r="I464" s="427"/>
      <c r="J464" s="428"/>
      <c r="K464" s="48"/>
      <c r="L464" s="62"/>
      <c r="M464" s="63"/>
    </row>
    <row r="465" spans="1:13" ht="6" customHeight="1" thickBot="1" x14ac:dyDescent="0.45">
      <c r="K465" s="48"/>
    </row>
    <row r="466" spans="1:13" ht="37.950000000000003" customHeight="1" x14ac:dyDescent="0.4">
      <c r="A466" s="377" t="s">
        <v>178</v>
      </c>
      <c r="B466" s="380" t="s">
        <v>608</v>
      </c>
      <c r="C466" s="383" t="s">
        <v>196</v>
      </c>
      <c r="D466" s="386" t="s">
        <v>585</v>
      </c>
      <c r="E466" s="389">
        <f>I471</f>
        <v>6</v>
      </c>
      <c r="F466" s="376"/>
      <c r="G466" s="161">
        <v>46</v>
      </c>
      <c r="H466" s="4" t="s">
        <v>586</v>
      </c>
      <c r="I466" s="73">
        <v>1</v>
      </c>
      <c r="J466" s="74">
        <f>I466*8%/96</f>
        <v>8.3333333333333339E-4</v>
      </c>
      <c r="K466" s="164" t="str">
        <f t="shared" ref="K466:K496" si="30">IF(AND(L466&gt;=0,L466&lt;=I466),"",IF(AND(L466&gt;I466),"*"))</f>
        <v/>
      </c>
      <c r="L466" s="94"/>
      <c r="M466" s="74">
        <f>L466*8%/96</f>
        <v>0</v>
      </c>
    </row>
    <row r="467" spans="1:13" ht="25.2" customHeight="1" x14ac:dyDescent="0.4">
      <c r="A467" s="378"/>
      <c r="B467" s="381"/>
      <c r="C467" s="384"/>
      <c r="D467" s="387"/>
      <c r="E467" s="390"/>
      <c r="F467" s="376"/>
      <c r="G467" s="162">
        <v>47</v>
      </c>
      <c r="H467" s="68" t="s">
        <v>609</v>
      </c>
      <c r="I467" s="69">
        <v>1</v>
      </c>
      <c r="J467" s="1">
        <f>I467*8%/96</f>
        <v>8.3333333333333339E-4</v>
      </c>
      <c r="K467" s="164" t="str">
        <f t="shared" si="30"/>
        <v/>
      </c>
      <c r="L467" s="40"/>
      <c r="M467" s="1">
        <f>L467*8%/96</f>
        <v>0</v>
      </c>
    </row>
    <row r="468" spans="1:13" ht="37.799999999999997" x14ac:dyDescent="0.4">
      <c r="A468" s="378"/>
      <c r="B468" s="381"/>
      <c r="C468" s="384" t="s">
        <v>334</v>
      </c>
      <c r="D468" s="387" t="s">
        <v>431</v>
      </c>
      <c r="E468" s="390"/>
      <c r="F468" s="376"/>
      <c r="G468" s="162">
        <v>48</v>
      </c>
      <c r="H468" s="193" t="s">
        <v>430</v>
      </c>
      <c r="I468" s="69">
        <v>2</v>
      </c>
      <c r="J468" s="1">
        <f t="shared" ref="J468:J470" si="31">I468*8%/96</f>
        <v>1.6666666666666668E-3</v>
      </c>
      <c r="K468" s="164" t="str">
        <f t="shared" si="30"/>
        <v/>
      </c>
      <c r="L468" s="40"/>
      <c r="M468" s="1">
        <f t="shared" ref="M468:M470" si="32">L468*8%/96</f>
        <v>0</v>
      </c>
    </row>
    <row r="469" spans="1:13" ht="25.2" x14ac:dyDescent="0.4">
      <c r="A469" s="378"/>
      <c r="B469" s="381"/>
      <c r="C469" s="384"/>
      <c r="D469" s="387"/>
      <c r="E469" s="390"/>
      <c r="F469" s="376"/>
      <c r="G469" s="162">
        <v>49</v>
      </c>
      <c r="H469" s="193" t="s">
        <v>877</v>
      </c>
      <c r="I469" s="69">
        <v>1</v>
      </c>
      <c r="J469" s="1">
        <f t="shared" si="31"/>
        <v>8.3333333333333339E-4</v>
      </c>
      <c r="K469" s="164" t="str">
        <f t="shared" si="30"/>
        <v/>
      </c>
      <c r="L469" s="40"/>
      <c r="M469" s="1">
        <f t="shared" si="32"/>
        <v>0</v>
      </c>
    </row>
    <row r="470" spans="1:13" x14ac:dyDescent="0.4">
      <c r="A470" s="378"/>
      <c r="B470" s="381"/>
      <c r="C470" s="384" t="s">
        <v>197</v>
      </c>
      <c r="D470" s="387" t="s">
        <v>836</v>
      </c>
      <c r="E470" s="390"/>
      <c r="F470" s="167"/>
      <c r="G470" s="162">
        <v>50</v>
      </c>
      <c r="H470" s="68" t="s">
        <v>837</v>
      </c>
      <c r="I470" s="69">
        <v>1</v>
      </c>
      <c r="J470" s="1">
        <f t="shared" si="31"/>
        <v>8.3333333333333339E-4</v>
      </c>
      <c r="K470" s="164" t="str">
        <f t="shared" si="30"/>
        <v/>
      </c>
      <c r="L470" s="40"/>
      <c r="M470" s="1">
        <f t="shared" si="32"/>
        <v>0</v>
      </c>
    </row>
    <row r="471" spans="1:13" ht="17.25" customHeight="1" thickBot="1" x14ac:dyDescent="0.45">
      <c r="A471" s="379"/>
      <c r="B471" s="382"/>
      <c r="C471" s="385"/>
      <c r="D471" s="388"/>
      <c r="E471" s="391"/>
      <c r="F471" s="6"/>
      <c r="G471" s="392" t="s">
        <v>4</v>
      </c>
      <c r="H471" s="393"/>
      <c r="I471" s="70">
        <f>SUM(I466:I470)</f>
        <v>6</v>
      </c>
      <c r="J471" s="2">
        <f>SUM(J466:J470)</f>
        <v>5.0000000000000001E-3</v>
      </c>
      <c r="K471" s="236" t="str">
        <f t="shared" si="30"/>
        <v/>
      </c>
      <c r="L471" s="3">
        <f>SUM(L466:L470)</f>
        <v>0</v>
      </c>
      <c r="M471" s="2">
        <f>SUM(M466:M470)</f>
        <v>0</v>
      </c>
    </row>
    <row r="472" spans="1:13" ht="6" customHeight="1" thickBot="1" x14ac:dyDescent="0.45">
      <c r="K472" s="48"/>
    </row>
    <row r="473" spans="1:13" x14ac:dyDescent="0.4">
      <c r="A473" s="414" t="s">
        <v>186</v>
      </c>
      <c r="B473" s="415"/>
      <c r="C473" s="415"/>
      <c r="D473" s="415"/>
      <c r="E473" s="415"/>
      <c r="F473" s="415"/>
      <c r="G473" s="415"/>
      <c r="H473" s="415"/>
      <c r="I473" s="415"/>
      <c r="J473" s="416"/>
      <c r="K473" s="164"/>
      <c r="L473" s="33" t="s">
        <v>72</v>
      </c>
      <c r="M473" s="34" t="s">
        <v>82</v>
      </c>
    </row>
    <row r="474" spans="1:13" x14ac:dyDescent="0.4">
      <c r="A474" s="159">
        <f>G466</f>
        <v>46</v>
      </c>
      <c r="B474" s="417"/>
      <c r="C474" s="418"/>
      <c r="D474" s="418"/>
      <c r="E474" s="418"/>
      <c r="F474" s="418"/>
      <c r="G474" s="418"/>
      <c r="H474" s="418"/>
      <c r="I474" s="418"/>
      <c r="J474" s="419"/>
      <c r="K474" s="48"/>
      <c r="L474" s="36"/>
      <c r="M474" s="37"/>
    </row>
    <row r="475" spans="1:13" x14ac:dyDescent="0.4">
      <c r="A475" s="159">
        <f t="shared" ref="A475:A478" si="33">G467</f>
        <v>47</v>
      </c>
      <c r="B475" s="417"/>
      <c r="C475" s="418"/>
      <c r="D475" s="418"/>
      <c r="E475" s="418"/>
      <c r="F475" s="418"/>
      <c r="G475" s="418"/>
      <c r="H475" s="418"/>
      <c r="I475" s="418"/>
      <c r="J475" s="419"/>
      <c r="K475" s="48"/>
      <c r="L475" s="36"/>
      <c r="M475" s="37"/>
    </row>
    <row r="476" spans="1:13" x14ac:dyDescent="0.4">
      <c r="A476" s="159">
        <f t="shared" si="33"/>
        <v>48</v>
      </c>
      <c r="B476" s="417"/>
      <c r="C476" s="418"/>
      <c r="D476" s="418"/>
      <c r="E476" s="418"/>
      <c r="F476" s="418"/>
      <c r="G476" s="418"/>
      <c r="H476" s="418"/>
      <c r="I476" s="418"/>
      <c r="J476" s="419"/>
      <c r="K476" s="48"/>
      <c r="L476" s="36"/>
      <c r="M476" s="37"/>
    </row>
    <row r="477" spans="1:13" x14ac:dyDescent="0.4">
      <c r="A477" s="159">
        <f t="shared" si="33"/>
        <v>49</v>
      </c>
      <c r="B477" s="417"/>
      <c r="C477" s="418"/>
      <c r="D477" s="418"/>
      <c r="E477" s="418"/>
      <c r="F477" s="418"/>
      <c r="G477" s="418"/>
      <c r="H477" s="418"/>
      <c r="I477" s="418"/>
      <c r="J477" s="419"/>
      <c r="K477" s="48"/>
      <c r="L477" s="36"/>
      <c r="M477" s="37"/>
    </row>
    <row r="478" spans="1:13" ht="13.2" thickBot="1" x14ac:dyDescent="0.45">
      <c r="A478" s="160">
        <f t="shared" si="33"/>
        <v>50</v>
      </c>
      <c r="B478" s="422"/>
      <c r="C478" s="423"/>
      <c r="D478" s="423"/>
      <c r="E478" s="423"/>
      <c r="F478" s="423"/>
      <c r="G478" s="423"/>
      <c r="H478" s="423"/>
      <c r="I478" s="423"/>
      <c r="J478" s="424"/>
      <c r="K478" s="48"/>
      <c r="L478" s="45"/>
      <c r="M478" s="63"/>
    </row>
    <row r="479" spans="1:13" ht="6" customHeight="1" thickBot="1" x14ac:dyDescent="0.45">
      <c r="K479" s="48"/>
    </row>
    <row r="480" spans="1:13" ht="37.200000000000003" customHeight="1" x14ac:dyDescent="0.4">
      <c r="A480" s="373" t="s">
        <v>620</v>
      </c>
      <c r="B480" s="374"/>
      <c r="C480" s="374"/>
      <c r="D480" s="374"/>
      <c r="E480" s="375"/>
      <c r="F480" s="449"/>
      <c r="G480" s="433" t="s">
        <v>5</v>
      </c>
      <c r="H480" s="434"/>
      <c r="I480" s="435">
        <f>I496+I517</f>
        <v>46</v>
      </c>
      <c r="J480" s="436"/>
      <c r="K480" s="164"/>
      <c r="L480" s="194" t="s">
        <v>621</v>
      </c>
      <c r="M480" s="195">
        <f>L496+L517</f>
        <v>0</v>
      </c>
    </row>
    <row r="481" spans="1:13" ht="26.4" customHeight="1" x14ac:dyDescent="0.4">
      <c r="A481" s="431" t="s">
        <v>4</v>
      </c>
      <c r="B481" s="429" t="s">
        <v>179</v>
      </c>
      <c r="C481" s="432" t="s">
        <v>272</v>
      </c>
      <c r="D481" s="429" t="s">
        <v>180</v>
      </c>
      <c r="E481" s="430" t="s">
        <v>2</v>
      </c>
      <c r="F481" s="449"/>
      <c r="G481" s="472" t="s">
        <v>176</v>
      </c>
      <c r="H481" s="429" t="s">
        <v>177</v>
      </c>
      <c r="I481" s="432" t="s">
        <v>181</v>
      </c>
      <c r="J481" s="483" t="s">
        <v>3</v>
      </c>
      <c r="K481" s="164"/>
      <c r="L481" s="431" t="s">
        <v>6</v>
      </c>
      <c r="M481" s="430"/>
    </row>
    <row r="482" spans="1:13" x14ac:dyDescent="0.4">
      <c r="A482" s="431"/>
      <c r="B482" s="429"/>
      <c r="C482" s="432"/>
      <c r="D482" s="429"/>
      <c r="E482" s="430"/>
      <c r="F482" s="7"/>
      <c r="G482" s="473"/>
      <c r="H482" s="429"/>
      <c r="I482" s="432"/>
      <c r="J482" s="484"/>
      <c r="K482" s="164"/>
      <c r="L482" s="191" t="s">
        <v>0</v>
      </c>
      <c r="M482" s="192" t="s">
        <v>1</v>
      </c>
    </row>
    <row r="483" spans="1:13" ht="63.6" customHeight="1" x14ac:dyDescent="0.4">
      <c r="A483" s="431">
        <v>2.1</v>
      </c>
      <c r="B483" s="476" t="s">
        <v>631</v>
      </c>
      <c r="C483" s="158" t="s">
        <v>9</v>
      </c>
      <c r="D483" s="158" t="s">
        <v>854</v>
      </c>
      <c r="E483" s="430">
        <f>I496</f>
        <v>36</v>
      </c>
      <c r="F483" s="7"/>
      <c r="G483" s="162">
        <v>51</v>
      </c>
      <c r="H483" s="68" t="s">
        <v>894</v>
      </c>
      <c r="I483" s="158">
        <v>2</v>
      </c>
      <c r="J483" s="5">
        <f>I483*8%/46</f>
        <v>3.4782608695652175E-3</v>
      </c>
      <c r="K483" s="164" t="str">
        <f t="shared" si="30"/>
        <v/>
      </c>
      <c r="L483" s="44"/>
      <c r="M483" s="5">
        <f>L483*8%/46</f>
        <v>0</v>
      </c>
    </row>
    <row r="484" spans="1:13" x14ac:dyDescent="0.4">
      <c r="A484" s="431"/>
      <c r="B484" s="476"/>
      <c r="C484" s="387" t="s">
        <v>75</v>
      </c>
      <c r="D484" s="387" t="s">
        <v>313</v>
      </c>
      <c r="E484" s="430"/>
      <c r="F484" s="426"/>
      <c r="G484" s="162">
        <v>52</v>
      </c>
      <c r="H484" s="68" t="s">
        <v>565</v>
      </c>
      <c r="I484" s="158">
        <v>2</v>
      </c>
      <c r="J484" s="5">
        <f t="shared" ref="J484:J495" si="34">I484*8%/46</f>
        <v>3.4782608695652175E-3</v>
      </c>
      <c r="K484" s="164" t="str">
        <f t="shared" si="30"/>
        <v/>
      </c>
      <c r="L484" s="44"/>
      <c r="M484" s="5">
        <f t="shared" ref="M484:M495" si="35">L484*8%/46</f>
        <v>0</v>
      </c>
    </row>
    <row r="485" spans="1:13" x14ac:dyDescent="0.4">
      <c r="A485" s="431"/>
      <c r="B485" s="476"/>
      <c r="C485" s="387"/>
      <c r="D485" s="387"/>
      <c r="E485" s="430"/>
      <c r="F485" s="426"/>
      <c r="G485" s="162">
        <v>53</v>
      </c>
      <c r="H485" s="68" t="s">
        <v>542</v>
      </c>
      <c r="I485" s="158">
        <v>1</v>
      </c>
      <c r="J485" s="5">
        <f t="shared" si="34"/>
        <v>1.7391304347826088E-3</v>
      </c>
      <c r="K485" s="164" t="str">
        <f t="shared" si="30"/>
        <v/>
      </c>
      <c r="L485" s="44"/>
      <c r="M485" s="5">
        <f t="shared" si="35"/>
        <v>0</v>
      </c>
    </row>
    <row r="486" spans="1:13" ht="26.4" customHeight="1" x14ac:dyDescent="0.4">
      <c r="A486" s="431"/>
      <c r="B486" s="476"/>
      <c r="C486" s="387"/>
      <c r="D486" s="387"/>
      <c r="E486" s="430"/>
      <c r="F486" s="426"/>
      <c r="G486" s="162">
        <v>54</v>
      </c>
      <c r="H486" s="68" t="s">
        <v>543</v>
      </c>
      <c r="I486" s="158">
        <v>1</v>
      </c>
      <c r="J486" s="5">
        <f t="shared" si="34"/>
        <v>1.7391304347826088E-3</v>
      </c>
      <c r="K486" s="164" t="str">
        <f t="shared" si="30"/>
        <v/>
      </c>
      <c r="L486" s="44"/>
      <c r="M486" s="5">
        <f t="shared" si="35"/>
        <v>0</v>
      </c>
    </row>
    <row r="487" spans="1:13" ht="15.6" customHeight="1" x14ac:dyDescent="0.4">
      <c r="A487" s="431"/>
      <c r="B487" s="476"/>
      <c r="C487" s="387"/>
      <c r="D487" s="387"/>
      <c r="E487" s="430"/>
      <c r="F487" s="426"/>
      <c r="G487" s="162">
        <v>55</v>
      </c>
      <c r="H487" s="68" t="s">
        <v>322</v>
      </c>
      <c r="I487" s="158">
        <v>2</v>
      </c>
      <c r="J487" s="5">
        <f t="shared" si="34"/>
        <v>3.4782608695652175E-3</v>
      </c>
      <c r="K487" s="164" t="str">
        <f t="shared" si="30"/>
        <v/>
      </c>
      <c r="L487" s="44"/>
      <c r="M487" s="5">
        <f t="shared" si="35"/>
        <v>0</v>
      </c>
    </row>
    <row r="488" spans="1:13" ht="63" x14ac:dyDescent="0.4">
      <c r="A488" s="431"/>
      <c r="B488" s="476"/>
      <c r="C488" s="387" t="s">
        <v>83</v>
      </c>
      <c r="D488" s="387" t="s">
        <v>734</v>
      </c>
      <c r="E488" s="430"/>
      <c r="F488" s="426"/>
      <c r="G488" s="162">
        <v>56</v>
      </c>
      <c r="H488" s="68" t="s">
        <v>1021</v>
      </c>
      <c r="I488" s="158">
        <v>3</v>
      </c>
      <c r="J488" s="5">
        <f t="shared" si="34"/>
        <v>5.2173913043478256E-3</v>
      </c>
      <c r="K488" s="164" t="str">
        <f t="shared" si="30"/>
        <v/>
      </c>
      <c r="L488" s="44"/>
      <c r="M488" s="5">
        <f t="shared" si="35"/>
        <v>0</v>
      </c>
    </row>
    <row r="489" spans="1:13" ht="25.2" x14ac:dyDescent="0.4">
      <c r="A489" s="431"/>
      <c r="B489" s="476"/>
      <c r="C489" s="387"/>
      <c r="D489" s="387"/>
      <c r="E489" s="430"/>
      <c r="F489" s="426"/>
      <c r="G489" s="162">
        <v>57</v>
      </c>
      <c r="H489" s="68" t="s">
        <v>544</v>
      </c>
      <c r="I489" s="158">
        <v>1</v>
      </c>
      <c r="J489" s="5">
        <f t="shared" si="34"/>
        <v>1.7391304347826088E-3</v>
      </c>
      <c r="K489" s="164" t="str">
        <f t="shared" si="30"/>
        <v/>
      </c>
      <c r="L489" s="44"/>
      <c r="M489" s="5">
        <f t="shared" si="35"/>
        <v>0</v>
      </c>
    </row>
    <row r="490" spans="1:13" ht="25.2" x14ac:dyDescent="0.4">
      <c r="A490" s="431"/>
      <c r="B490" s="476"/>
      <c r="C490" s="387" t="s">
        <v>193</v>
      </c>
      <c r="D490" s="387" t="s">
        <v>632</v>
      </c>
      <c r="E490" s="430"/>
      <c r="F490" s="426"/>
      <c r="G490" s="162">
        <v>58</v>
      </c>
      <c r="H490" s="68" t="s">
        <v>425</v>
      </c>
      <c r="I490" s="158">
        <v>4</v>
      </c>
      <c r="J490" s="5">
        <f t="shared" si="34"/>
        <v>6.956521739130435E-3</v>
      </c>
      <c r="K490" s="164" t="str">
        <f t="shared" si="30"/>
        <v/>
      </c>
      <c r="L490" s="44"/>
      <c r="M490" s="5">
        <f t="shared" si="35"/>
        <v>0</v>
      </c>
    </row>
    <row r="491" spans="1:13" ht="25.2" x14ac:dyDescent="0.4">
      <c r="A491" s="431"/>
      <c r="B491" s="476"/>
      <c r="C491" s="387"/>
      <c r="D491" s="387"/>
      <c r="E491" s="430"/>
      <c r="F491" s="426"/>
      <c r="G491" s="162">
        <v>59</v>
      </c>
      <c r="H491" s="68" t="s">
        <v>424</v>
      </c>
      <c r="I491" s="158">
        <v>4</v>
      </c>
      <c r="J491" s="5">
        <f t="shared" si="34"/>
        <v>6.956521739130435E-3</v>
      </c>
      <c r="K491" s="164" t="str">
        <f t="shared" si="30"/>
        <v/>
      </c>
      <c r="L491" s="44"/>
      <c r="M491" s="5">
        <f t="shared" si="35"/>
        <v>0</v>
      </c>
    </row>
    <row r="492" spans="1:13" ht="21.6" customHeight="1" x14ac:dyDescent="0.4">
      <c r="A492" s="431"/>
      <c r="B492" s="476"/>
      <c r="C492" s="387" t="s">
        <v>194</v>
      </c>
      <c r="D492" s="387" t="s">
        <v>633</v>
      </c>
      <c r="E492" s="430"/>
      <c r="F492" s="426"/>
      <c r="G492" s="162">
        <v>60</v>
      </c>
      <c r="H492" s="68" t="s">
        <v>566</v>
      </c>
      <c r="I492" s="158">
        <v>4</v>
      </c>
      <c r="J492" s="5">
        <f t="shared" si="34"/>
        <v>6.956521739130435E-3</v>
      </c>
      <c r="K492" s="164" t="str">
        <f t="shared" si="30"/>
        <v/>
      </c>
      <c r="L492" s="44"/>
      <c r="M492" s="5">
        <f t="shared" si="35"/>
        <v>0</v>
      </c>
    </row>
    <row r="493" spans="1:13" ht="17.399999999999999" customHeight="1" x14ac:dyDescent="0.4">
      <c r="A493" s="431"/>
      <c r="B493" s="476"/>
      <c r="C493" s="387"/>
      <c r="D493" s="387"/>
      <c r="E493" s="430"/>
      <c r="F493" s="426"/>
      <c r="G493" s="162">
        <v>61</v>
      </c>
      <c r="H493" s="68" t="s">
        <v>567</v>
      </c>
      <c r="I493" s="158">
        <v>4</v>
      </c>
      <c r="J493" s="5">
        <f t="shared" si="34"/>
        <v>6.956521739130435E-3</v>
      </c>
      <c r="K493" s="164" t="str">
        <f t="shared" si="30"/>
        <v/>
      </c>
      <c r="L493" s="44"/>
      <c r="M493" s="5">
        <f t="shared" si="35"/>
        <v>0</v>
      </c>
    </row>
    <row r="494" spans="1:13" ht="25.2" customHeight="1" x14ac:dyDescent="0.4">
      <c r="A494" s="431"/>
      <c r="B494" s="476"/>
      <c r="C494" s="387" t="s">
        <v>335</v>
      </c>
      <c r="D494" s="387" t="s">
        <v>314</v>
      </c>
      <c r="E494" s="430"/>
      <c r="F494" s="426"/>
      <c r="G494" s="162">
        <v>62</v>
      </c>
      <c r="H494" s="68" t="s">
        <v>891</v>
      </c>
      <c r="I494" s="158">
        <v>4</v>
      </c>
      <c r="J494" s="5">
        <f t="shared" si="34"/>
        <v>6.956521739130435E-3</v>
      </c>
      <c r="K494" s="164" t="str">
        <f t="shared" si="30"/>
        <v/>
      </c>
      <c r="L494" s="44"/>
      <c r="M494" s="5">
        <f t="shared" si="35"/>
        <v>0</v>
      </c>
    </row>
    <row r="495" spans="1:13" ht="25.2" x14ac:dyDescent="0.4">
      <c r="A495" s="431"/>
      <c r="B495" s="476"/>
      <c r="C495" s="387"/>
      <c r="D495" s="387"/>
      <c r="E495" s="430"/>
      <c r="F495" s="426"/>
      <c r="G495" s="162">
        <v>63</v>
      </c>
      <c r="H495" s="68" t="s">
        <v>892</v>
      </c>
      <c r="I495" s="158">
        <v>4</v>
      </c>
      <c r="J495" s="5">
        <f t="shared" si="34"/>
        <v>6.956521739130435E-3</v>
      </c>
      <c r="K495" s="164" t="str">
        <f t="shared" si="30"/>
        <v/>
      </c>
      <c r="L495" s="44"/>
      <c r="M495" s="5">
        <f t="shared" si="35"/>
        <v>0</v>
      </c>
    </row>
    <row r="496" spans="1:13" ht="16.2" customHeight="1" thickBot="1" x14ac:dyDescent="0.45">
      <c r="A496" s="485"/>
      <c r="B496" s="477"/>
      <c r="C496" s="388"/>
      <c r="D496" s="388"/>
      <c r="E496" s="456"/>
      <c r="F496" s="11"/>
      <c r="G496" s="392" t="s">
        <v>4</v>
      </c>
      <c r="H496" s="393"/>
      <c r="I496" s="196">
        <f>SUM(I483:I495)</f>
        <v>36</v>
      </c>
      <c r="J496" s="13">
        <f>SUM(J483:J495)</f>
        <v>6.2608695652173918E-2</v>
      </c>
      <c r="K496" s="236" t="str">
        <f t="shared" si="30"/>
        <v/>
      </c>
      <c r="L496" s="14">
        <f>SUM(L483:L495)</f>
        <v>0</v>
      </c>
      <c r="M496" s="13">
        <f>SUM(M483:M495)</f>
        <v>0</v>
      </c>
    </row>
    <row r="497" spans="1:13" ht="6" customHeight="1" thickBot="1" x14ac:dyDescent="0.45">
      <c r="A497" s="88"/>
      <c r="B497" s="42"/>
      <c r="C497" s="88"/>
      <c r="D497" s="30"/>
      <c r="E497" s="88"/>
      <c r="F497" s="46"/>
      <c r="G497" s="137"/>
      <c r="H497" s="65"/>
      <c r="I497" s="88"/>
      <c r="J497" s="88"/>
      <c r="K497" s="48"/>
      <c r="L497" s="88"/>
      <c r="M497" s="88"/>
    </row>
    <row r="498" spans="1:13" x14ac:dyDescent="0.4">
      <c r="A498" s="414" t="s">
        <v>186</v>
      </c>
      <c r="B498" s="415"/>
      <c r="C498" s="415"/>
      <c r="D498" s="415"/>
      <c r="E498" s="415"/>
      <c r="F498" s="415"/>
      <c r="G498" s="415"/>
      <c r="H498" s="415"/>
      <c r="I498" s="415"/>
      <c r="J498" s="416"/>
      <c r="K498" s="164"/>
      <c r="L498" s="33" t="s">
        <v>72</v>
      </c>
      <c r="M498" s="34" t="s">
        <v>82</v>
      </c>
    </row>
    <row r="499" spans="1:13" x14ac:dyDescent="0.4">
      <c r="A499" s="159">
        <f>G483</f>
        <v>51</v>
      </c>
      <c r="B499" s="417"/>
      <c r="C499" s="418"/>
      <c r="D499" s="418"/>
      <c r="E499" s="418"/>
      <c r="F499" s="418"/>
      <c r="G499" s="418"/>
      <c r="H499" s="418"/>
      <c r="I499" s="418"/>
      <c r="J499" s="419"/>
      <c r="K499" s="48"/>
      <c r="L499" s="36"/>
      <c r="M499" s="37"/>
    </row>
    <row r="500" spans="1:13" x14ac:dyDescent="0.4">
      <c r="A500" s="159">
        <f t="shared" ref="A500:A511" si="36">G484</f>
        <v>52</v>
      </c>
      <c r="B500" s="417"/>
      <c r="C500" s="418"/>
      <c r="D500" s="418"/>
      <c r="E500" s="418"/>
      <c r="F500" s="418"/>
      <c r="G500" s="418"/>
      <c r="H500" s="418"/>
      <c r="I500" s="418"/>
      <c r="J500" s="419"/>
      <c r="K500" s="48"/>
      <c r="L500" s="36"/>
      <c r="M500" s="37"/>
    </row>
    <row r="501" spans="1:13" x14ac:dyDescent="0.4">
      <c r="A501" s="159">
        <f t="shared" si="36"/>
        <v>53</v>
      </c>
      <c r="B501" s="417"/>
      <c r="C501" s="418"/>
      <c r="D501" s="418"/>
      <c r="E501" s="418"/>
      <c r="F501" s="418"/>
      <c r="G501" s="418"/>
      <c r="H501" s="418"/>
      <c r="I501" s="418"/>
      <c r="J501" s="419"/>
      <c r="K501" s="48"/>
      <c r="L501" s="36"/>
      <c r="M501" s="37"/>
    </row>
    <row r="502" spans="1:13" x14ac:dyDescent="0.4">
      <c r="A502" s="159">
        <f t="shared" si="36"/>
        <v>54</v>
      </c>
      <c r="B502" s="417"/>
      <c r="C502" s="418"/>
      <c r="D502" s="418"/>
      <c r="E502" s="418"/>
      <c r="F502" s="418"/>
      <c r="G502" s="418"/>
      <c r="H502" s="418"/>
      <c r="I502" s="418"/>
      <c r="J502" s="419"/>
      <c r="K502" s="48"/>
      <c r="L502" s="36"/>
      <c r="M502" s="37"/>
    </row>
    <row r="503" spans="1:13" x14ac:dyDescent="0.4">
      <c r="A503" s="159">
        <f t="shared" si="36"/>
        <v>55</v>
      </c>
      <c r="B503" s="417"/>
      <c r="C503" s="418"/>
      <c r="D503" s="418"/>
      <c r="E503" s="418"/>
      <c r="F503" s="418"/>
      <c r="G503" s="418"/>
      <c r="H503" s="418"/>
      <c r="I503" s="418"/>
      <c r="J503" s="419"/>
      <c r="K503" s="48"/>
      <c r="L503" s="36"/>
      <c r="M503" s="37"/>
    </row>
    <row r="504" spans="1:13" x14ac:dyDescent="0.4">
      <c r="A504" s="159">
        <f t="shared" si="36"/>
        <v>56</v>
      </c>
      <c r="B504" s="417"/>
      <c r="C504" s="418"/>
      <c r="D504" s="418"/>
      <c r="E504" s="418"/>
      <c r="F504" s="418"/>
      <c r="G504" s="418"/>
      <c r="H504" s="418"/>
      <c r="I504" s="418"/>
      <c r="J504" s="419"/>
      <c r="K504" s="48"/>
      <c r="L504" s="36"/>
      <c r="M504" s="37"/>
    </row>
    <row r="505" spans="1:13" x14ac:dyDescent="0.4">
      <c r="A505" s="159">
        <f t="shared" si="36"/>
        <v>57</v>
      </c>
      <c r="B505" s="417"/>
      <c r="C505" s="418"/>
      <c r="D505" s="418"/>
      <c r="E505" s="418"/>
      <c r="F505" s="418"/>
      <c r="G505" s="418"/>
      <c r="H505" s="418"/>
      <c r="I505" s="418"/>
      <c r="J505" s="419"/>
      <c r="K505" s="48"/>
      <c r="L505" s="36"/>
      <c r="M505" s="37"/>
    </row>
    <row r="506" spans="1:13" x14ac:dyDescent="0.4">
      <c r="A506" s="159">
        <f t="shared" si="36"/>
        <v>58</v>
      </c>
      <c r="B506" s="417"/>
      <c r="C506" s="418"/>
      <c r="D506" s="418"/>
      <c r="E506" s="418"/>
      <c r="F506" s="418"/>
      <c r="G506" s="418"/>
      <c r="H506" s="418"/>
      <c r="I506" s="418"/>
      <c r="J506" s="419"/>
      <c r="K506" s="48"/>
      <c r="L506" s="36"/>
      <c r="M506" s="37"/>
    </row>
    <row r="507" spans="1:13" x14ac:dyDescent="0.4">
      <c r="A507" s="159">
        <f t="shared" si="36"/>
        <v>59</v>
      </c>
      <c r="B507" s="417"/>
      <c r="C507" s="418"/>
      <c r="D507" s="418"/>
      <c r="E507" s="418"/>
      <c r="F507" s="418"/>
      <c r="G507" s="418"/>
      <c r="H507" s="418"/>
      <c r="I507" s="418"/>
      <c r="J507" s="419"/>
      <c r="K507" s="48"/>
      <c r="L507" s="36"/>
      <c r="M507" s="37"/>
    </row>
    <row r="508" spans="1:13" x14ac:dyDescent="0.4">
      <c r="A508" s="159">
        <f t="shared" si="36"/>
        <v>60</v>
      </c>
      <c r="B508" s="417"/>
      <c r="C508" s="418"/>
      <c r="D508" s="418"/>
      <c r="E508" s="418"/>
      <c r="F508" s="418"/>
      <c r="G508" s="418"/>
      <c r="H508" s="418"/>
      <c r="I508" s="418"/>
      <c r="J508" s="419"/>
      <c r="K508" s="48"/>
      <c r="L508" s="36"/>
      <c r="M508" s="37"/>
    </row>
    <row r="509" spans="1:13" x14ac:dyDescent="0.4">
      <c r="A509" s="159">
        <f t="shared" si="36"/>
        <v>61</v>
      </c>
      <c r="B509" s="417"/>
      <c r="C509" s="418"/>
      <c r="D509" s="418"/>
      <c r="E509" s="418"/>
      <c r="F509" s="418"/>
      <c r="G509" s="418"/>
      <c r="H509" s="418"/>
      <c r="I509" s="418"/>
      <c r="J509" s="419"/>
      <c r="K509" s="48"/>
      <c r="L509" s="36"/>
      <c r="M509" s="37"/>
    </row>
    <row r="510" spans="1:13" x14ac:dyDescent="0.4">
      <c r="A510" s="159">
        <f t="shared" si="36"/>
        <v>62</v>
      </c>
      <c r="B510" s="417"/>
      <c r="C510" s="418"/>
      <c r="D510" s="418"/>
      <c r="E510" s="418"/>
      <c r="F510" s="418"/>
      <c r="G510" s="418"/>
      <c r="H510" s="418"/>
      <c r="I510" s="418"/>
      <c r="J510" s="419"/>
      <c r="K510" s="48"/>
      <c r="L510" s="36"/>
      <c r="M510" s="37"/>
    </row>
    <row r="511" spans="1:13" ht="13.2" thickBot="1" x14ac:dyDescent="0.45">
      <c r="A511" s="160">
        <f t="shared" si="36"/>
        <v>63</v>
      </c>
      <c r="B511" s="422"/>
      <c r="C511" s="423"/>
      <c r="D511" s="423"/>
      <c r="E511" s="423"/>
      <c r="F511" s="423"/>
      <c r="G511" s="423"/>
      <c r="H511" s="423"/>
      <c r="I511" s="423"/>
      <c r="J511" s="424"/>
      <c r="K511" s="48"/>
      <c r="L511" s="45"/>
      <c r="M511" s="63"/>
    </row>
    <row r="512" spans="1:13" ht="6" customHeight="1" thickBot="1" x14ac:dyDescent="0.45">
      <c r="A512" s="88"/>
      <c r="B512" s="42"/>
      <c r="C512" s="88"/>
      <c r="D512" s="30"/>
      <c r="E512" s="88"/>
      <c r="F512" s="48"/>
      <c r="G512" s="137"/>
      <c r="H512" s="65"/>
      <c r="I512" s="88"/>
      <c r="J512" s="88"/>
      <c r="K512" s="48"/>
      <c r="L512" s="88"/>
      <c r="M512" s="88"/>
    </row>
    <row r="513" spans="1:13" ht="37.950000000000003" customHeight="1" x14ac:dyDescent="0.4">
      <c r="A513" s="486">
        <v>2.2000000000000002</v>
      </c>
      <c r="B513" s="487" t="s">
        <v>635</v>
      </c>
      <c r="C513" s="386" t="s">
        <v>11</v>
      </c>
      <c r="D513" s="386" t="s">
        <v>1118</v>
      </c>
      <c r="E513" s="488">
        <f>I517</f>
        <v>10</v>
      </c>
      <c r="F513" s="426"/>
      <c r="G513" s="161">
        <v>64</v>
      </c>
      <c r="H513" s="4" t="s">
        <v>893</v>
      </c>
      <c r="I513" s="168">
        <v>3</v>
      </c>
      <c r="J513" s="76">
        <f>I513*8%/46</f>
        <v>5.2173913043478256E-3</v>
      </c>
      <c r="K513" s="164" t="str">
        <f t="shared" ref="K513:K574" si="37">IF(AND(L513&gt;=0,L513&lt;=I513),"",IF(AND(L513&gt;I513),"*"))</f>
        <v/>
      </c>
      <c r="L513" s="89"/>
      <c r="M513" s="76">
        <f>L513*8%/46</f>
        <v>0</v>
      </c>
    </row>
    <row r="514" spans="1:13" ht="25.2" x14ac:dyDescent="0.4">
      <c r="A514" s="420"/>
      <c r="B514" s="476"/>
      <c r="C514" s="387"/>
      <c r="D514" s="387"/>
      <c r="E514" s="430"/>
      <c r="F514" s="426"/>
      <c r="G514" s="162">
        <v>65</v>
      </c>
      <c r="H514" s="68" t="s">
        <v>432</v>
      </c>
      <c r="I514" s="158">
        <v>2</v>
      </c>
      <c r="J514" s="5">
        <f>I514*8%/46</f>
        <v>3.4782608695652175E-3</v>
      </c>
      <c r="K514" s="164" t="str">
        <f t="shared" si="37"/>
        <v/>
      </c>
      <c r="L514" s="44"/>
      <c r="M514" s="5">
        <f>L514*8%/46</f>
        <v>0</v>
      </c>
    </row>
    <row r="515" spans="1:13" ht="64.2" customHeight="1" x14ac:dyDescent="0.4">
      <c r="A515" s="420"/>
      <c r="B515" s="476"/>
      <c r="C515" s="387" t="s">
        <v>10</v>
      </c>
      <c r="D515" s="387" t="s">
        <v>568</v>
      </c>
      <c r="E515" s="430"/>
      <c r="F515" s="426"/>
      <c r="G515" s="162">
        <v>66</v>
      </c>
      <c r="H515" s="68" t="s">
        <v>1022</v>
      </c>
      <c r="I515" s="158">
        <v>3</v>
      </c>
      <c r="J515" s="5">
        <f t="shared" ref="J515:J516" si="38">I515*8%/46</f>
        <v>5.2173913043478256E-3</v>
      </c>
      <c r="K515" s="164" t="str">
        <f t="shared" si="37"/>
        <v/>
      </c>
      <c r="L515" s="44"/>
      <c r="M515" s="5">
        <f t="shared" ref="M515:M516" si="39">L515*8%/46</f>
        <v>0</v>
      </c>
    </row>
    <row r="516" spans="1:13" ht="25.2" x14ac:dyDescent="0.4">
      <c r="A516" s="420"/>
      <c r="B516" s="476"/>
      <c r="C516" s="387"/>
      <c r="D516" s="387"/>
      <c r="E516" s="430"/>
      <c r="F516" s="426"/>
      <c r="G516" s="162">
        <v>67</v>
      </c>
      <c r="H516" s="68" t="s">
        <v>611</v>
      </c>
      <c r="I516" s="158">
        <v>2</v>
      </c>
      <c r="J516" s="5">
        <f t="shared" si="38"/>
        <v>3.4782608695652175E-3</v>
      </c>
      <c r="K516" s="164" t="str">
        <f t="shared" si="37"/>
        <v/>
      </c>
      <c r="L516" s="44"/>
      <c r="M516" s="5">
        <f t="shared" si="39"/>
        <v>0</v>
      </c>
    </row>
    <row r="517" spans="1:13" ht="16.2" customHeight="1" thickBot="1" x14ac:dyDescent="0.45">
      <c r="A517" s="421"/>
      <c r="B517" s="477"/>
      <c r="C517" s="388"/>
      <c r="D517" s="388"/>
      <c r="E517" s="456"/>
      <c r="F517" s="11"/>
      <c r="G517" s="392" t="s">
        <v>4</v>
      </c>
      <c r="H517" s="393"/>
      <c r="I517" s="196">
        <f>SUM(I513:I516)</f>
        <v>10</v>
      </c>
      <c r="J517" s="13">
        <f>SUM(J513:J516)</f>
        <v>1.7391304347826087E-2</v>
      </c>
      <c r="K517" s="236" t="str">
        <f t="shared" si="37"/>
        <v/>
      </c>
      <c r="L517" s="14">
        <f>SUM(L513:L516)</f>
        <v>0</v>
      </c>
      <c r="M517" s="13">
        <f>SUM(M513:M516)</f>
        <v>0</v>
      </c>
    </row>
    <row r="518" spans="1:13" ht="6" customHeight="1" thickBot="1" x14ac:dyDescent="0.45">
      <c r="A518" s="48"/>
      <c r="B518" s="43"/>
      <c r="C518" s="181"/>
      <c r="D518" s="97"/>
      <c r="E518" s="48"/>
      <c r="G518" s="84"/>
      <c r="H518" s="84"/>
      <c r="I518" s="91"/>
      <c r="J518" s="92"/>
      <c r="K518" s="48"/>
      <c r="L518" s="95"/>
      <c r="M518" s="96"/>
    </row>
    <row r="519" spans="1:13" ht="13.95" customHeight="1" x14ac:dyDescent="0.4">
      <c r="A519" s="373" t="s">
        <v>186</v>
      </c>
      <c r="B519" s="374"/>
      <c r="C519" s="374"/>
      <c r="D519" s="374"/>
      <c r="E519" s="374"/>
      <c r="F519" s="374"/>
      <c r="G519" s="374"/>
      <c r="H519" s="374"/>
      <c r="I519" s="374"/>
      <c r="J519" s="375"/>
      <c r="K519" s="164"/>
      <c r="L519" s="33" t="s">
        <v>72</v>
      </c>
      <c r="M519" s="34" t="s">
        <v>82</v>
      </c>
    </row>
    <row r="520" spans="1:13" x14ac:dyDescent="0.4">
      <c r="A520" s="162">
        <f>G513</f>
        <v>64</v>
      </c>
      <c r="B520" s="412"/>
      <c r="C520" s="412"/>
      <c r="D520" s="412"/>
      <c r="E520" s="412"/>
      <c r="F520" s="412"/>
      <c r="G520" s="412"/>
      <c r="H520" s="412"/>
      <c r="I520" s="412"/>
      <c r="J520" s="413"/>
      <c r="K520" s="48"/>
      <c r="L520" s="36"/>
      <c r="M520" s="37"/>
    </row>
    <row r="521" spans="1:13" x14ac:dyDescent="0.4">
      <c r="A521" s="162">
        <f t="shared" ref="A521:A523" si="40">G514</f>
        <v>65</v>
      </c>
      <c r="B521" s="412"/>
      <c r="C521" s="412"/>
      <c r="D521" s="412"/>
      <c r="E521" s="412"/>
      <c r="F521" s="412"/>
      <c r="G521" s="412"/>
      <c r="H521" s="412"/>
      <c r="I521" s="412"/>
      <c r="J521" s="413"/>
      <c r="K521" s="48"/>
      <c r="L521" s="36"/>
      <c r="M521" s="37"/>
    </row>
    <row r="522" spans="1:13" x14ac:dyDescent="0.4">
      <c r="A522" s="162">
        <f t="shared" si="40"/>
        <v>66</v>
      </c>
      <c r="B522" s="412"/>
      <c r="C522" s="412"/>
      <c r="D522" s="412"/>
      <c r="E522" s="412"/>
      <c r="F522" s="412"/>
      <c r="G522" s="412"/>
      <c r="H522" s="412"/>
      <c r="I522" s="412"/>
      <c r="J522" s="413"/>
      <c r="K522" s="48"/>
      <c r="L522" s="36"/>
      <c r="M522" s="37"/>
    </row>
    <row r="523" spans="1:13" ht="13.2" thickBot="1" x14ac:dyDescent="0.45">
      <c r="A523" s="163">
        <f t="shared" si="40"/>
        <v>67</v>
      </c>
      <c r="B523" s="427"/>
      <c r="C523" s="427"/>
      <c r="D523" s="427"/>
      <c r="E523" s="427"/>
      <c r="F523" s="427"/>
      <c r="G523" s="427"/>
      <c r="H523" s="427"/>
      <c r="I523" s="427"/>
      <c r="J523" s="428"/>
      <c r="K523" s="48"/>
      <c r="L523" s="38"/>
      <c r="M523" s="39"/>
    </row>
    <row r="524" spans="1:13" ht="6" customHeight="1" thickBot="1" x14ac:dyDescent="0.45">
      <c r="K524" s="48"/>
    </row>
    <row r="525" spans="1:13" ht="27.6" customHeight="1" x14ac:dyDescent="0.4">
      <c r="A525" s="373" t="s">
        <v>636</v>
      </c>
      <c r="B525" s="374"/>
      <c r="C525" s="374"/>
      <c r="D525" s="374"/>
      <c r="E525" s="375"/>
      <c r="F525" s="449"/>
      <c r="G525" s="433" t="s">
        <v>12</v>
      </c>
      <c r="H525" s="434"/>
      <c r="I525" s="435">
        <f>I542+I565+I582</f>
        <v>48</v>
      </c>
      <c r="J525" s="436"/>
      <c r="K525" s="164"/>
      <c r="L525" s="194" t="s">
        <v>621</v>
      </c>
      <c r="M525" s="195">
        <f>L542+L565+L582</f>
        <v>0</v>
      </c>
    </row>
    <row r="526" spans="1:13" ht="24" customHeight="1" x14ac:dyDescent="0.4">
      <c r="A526" s="431" t="s">
        <v>452</v>
      </c>
      <c r="B526" s="429" t="s">
        <v>179</v>
      </c>
      <c r="C526" s="432" t="s">
        <v>272</v>
      </c>
      <c r="D526" s="429" t="s">
        <v>213</v>
      </c>
      <c r="E526" s="430" t="s">
        <v>2</v>
      </c>
      <c r="F526" s="449"/>
      <c r="G526" s="472" t="s">
        <v>176</v>
      </c>
      <c r="H526" s="429" t="s">
        <v>177</v>
      </c>
      <c r="I526" s="432" t="s">
        <v>181</v>
      </c>
      <c r="J526" s="483" t="s">
        <v>3</v>
      </c>
      <c r="K526" s="164"/>
      <c r="L526" s="447" t="s">
        <v>6</v>
      </c>
      <c r="M526" s="448"/>
    </row>
    <row r="527" spans="1:13" x14ac:dyDescent="0.4">
      <c r="A527" s="431"/>
      <c r="B527" s="429"/>
      <c r="C527" s="432"/>
      <c r="D527" s="429"/>
      <c r="E527" s="430"/>
      <c r="F527" s="7"/>
      <c r="G527" s="473"/>
      <c r="H527" s="429"/>
      <c r="I527" s="432"/>
      <c r="J527" s="484"/>
      <c r="K527" s="164"/>
      <c r="L527" s="191" t="s">
        <v>0</v>
      </c>
      <c r="M527" s="192" t="s">
        <v>1</v>
      </c>
    </row>
    <row r="528" spans="1:13" ht="63" x14ac:dyDescent="0.4">
      <c r="A528" s="378">
        <v>3.1</v>
      </c>
      <c r="B528" s="381" t="s">
        <v>637</v>
      </c>
      <c r="C528" s="384" t="s">
        <v>13</v>
      </c>
      <c r="D528" s="387" t="s">
        <v>607</v>
      </c>
      <c r="E528" s="390">
        <f>I542</f>
        <v>22</v>
      </c>
      <c r="F528" s="376"/>
      <c r="G528" s="162">
        <v>68</v>
      </c>
      <c r="H528" s="68" t="s">
        <v>838</v>
      </c>
      <c r="I528" s="69">
        <v>2</v>
      </c>
      <c r="J528" s="1">
        <f>I528*7%/48</f>
        <v>2.9166666666666668E-3</v>
      </c>
      <c r="K528" s="164" t="str">
        <f t="shared" si="37"/>
        <v/>
      </c>
      <c r="L528" s="40"/>
      <c r="M528" s="1">
        <f>L528*7%/48</f>
        <v>0</v>
      </c>
    </row>
    <row r="529" spans="1:13" ht="15.6" customHeight="1" x14ac:dyDescent="0.4">
      <c r="A529" s="378"/>
      <c r="B529" s="381"/>
      <c r="C529" s="384"/>
      <c r="D529" s="387"/>
      <c r="E529" s="390"/>
      <c r="F529" s="376"/>
      <c r="G529" s="162">
        <v>69</v>
      </c>
      <c r="H529" s="68" t="s">
        <v>639</v>
      </c>
      <c r="I529" s="69">
        <v>1</v>
      </c>
      <c r="J529" s="1">
        <f t="shared" ref="J529:J541" si="41">I529*7%/48</f>
        <v>1.4583333333333334E-3</v>
      </c>
      <c r="K529" s="164" t="str">
        <f t="shared" si="37"/>
        <v/>
      </c>
      <c r="L529" s="40"/>
      <c r="M529" s="1">
        <f t="shared" ref="M529:M541" si="42">L529*7%/48</f>
        <v>0</v>
      </c>
    </row>
    <row r="530" spans="1:13" ht="15.6" customHeight="1" x14ac:dyDescent="0.4">
      <c r="A530" s="378"/>
      <c r="B530" s="381"/>
      <c r="C530" s="384"/>
      <c r="D530" s="387"/>
      <c r="E530" s="390"/>
      <c r="F530" s="376"/>
      <c r="G530" s="162">
        <v>70</v>
      </c>
      <c r="H530" s="68" t="s">
        <v>641</v>
      </c>
      <c r="I530" s="69">
        <v>1</v>
      </c>
      <c r="J530" s="1">
        <f t="shared" si="41"/>
        <v>1.4583333333333334E-3</v>
      </c>
      <c r="K530" s="164" t="str">
        <f t="shared" si="37"/>
        <v/>
      </c>
      <c r="L530" s="40"/>
      <c r="M530" s="1">
        <f t="shared" si="42"/>
        <v>0</v>
      </c>
    </row>
    <row r="531" spans="1:13" ht="50.4" x14ac:dyDescent="0.4">
      <c r="A531" s="378"/>
      <c r="B531" s="381"/>
      <c r="C531" s="384"/>
      <c r="D531" s="387"/>
      <c r="E531" s="390"/>
      <c r="F531" s="376"/>
      <c r="G531" s="162">
        <v>71</v>
      </c>
      <c r="H531" s="68" t="s">
        <v>1100</v>
      </c>
      <c r="I531" s="69">
        <v>2</v>
      </c>
      <c r="J531" s="1">
        <f t="shared" si="41"/>
        <v>2.9166666666666668E-3</v>
      </c>
      <c r="K531" s="164" t="str">
        <f t="shared" si="37"/>
        <v/>
      </c>
      <c r="L531" s="40"/>
      <c r="M531" s="1">
        <f t="shared" si="42"/>
        <v>0</v>
      </c>
    </row>
    <row r="532" spans="1:13" ht="25.2" x14ac:dyDescent="0.4">
      <c r="A532" s="378"/>
      <c r="B532" s="381"/>
      <c r="C532" s="384"/>
      <c r="D532" s="387"/>
      <c r="E532" s="390"/>
      <c r="F532" s="376"/>
      <c r="G532" s="162">
        <v>72</v>
      </c>
      <c r="H532" s="68" t="s">
        <v>839</v>
      </c>
      <c r="I532" s="69">
        <v>2</v>
      </c>
      <c r="J532" s="1">
        <f t="shared" si="41"/>
        <v>2.9166666666666668E-3</v>
      </c>
      <c r="K532" s="164" t="str">
        <f t="shared" si="37"/>
        <v/>
      </c>
      <c r="L532" s="40"/>
      <c r="M532" s="1">
        <f t="shared" si="42"/>
        <v>0</v>
      </c>
    </row>
    <row r="533" spans="1:13" ht="25.2" x14ac:dyDescent="0.4">
      <c r="A533" s="378"/>
      <c r="B533" s="381"/>
      <c r="C533" s="384" t="s">
        <v>67</v>
      </c>
      <c r="D533" s="387" t="s">
        <v>642</v>
      </c>
      <c r="E533" s="390"/>
      <c r="F533" s="425"/>
      <c r="G533" s="162">
        <v>73</v>
      </c>
      <c r="H533" s="68" t="s">
        <v>592</v>
      </c>
      <c r="I533" s="69">
        <v>2</v>
      </c>
      <c r="J533" s="1">
        <f t="shared" si="41"/>
        <v>2.9166666666666668E-3</v>
      </c>
      <c r="K533" s="164" t="str">
        <f t="shared" si="37"/>
        <v/>
      </c>
      <c r="L533" s="40"/>
      <c r="M533" s="1">
        <f t="shared" si="42"/>
        <v>0</v>
      </c>
    </row>
    <row r="534" spans="1:13" ht="50.4" x14ac:dyDescent="0.4">
      <c r="A534" s="378"/>
      <c r="B534" s="381"/>
      <c r="C534" s="384"/>
      <c r="D534" s="387"/>
      <c r="E534" s="390"/>
      <c r="F534" s="425"/>
      <c r="G534" s="162">
        <v>74</v>
      </c>
      <c r="H534" s="68" t="s">
        <v>746</v>
      </c>
      <c r="I534" s="69">
        <v>2</v>
      </c>
      <c r="J534" s="1">
        <f t="shared" si="41"/>
        <v>2.9166666666666668E-3</v>
      </c>
      <c r="K534" s="164" t="str">
        <f t="shared" si="37"/>
        <v/>
      </c>
      <c r="L534" s="40"/>
      <c r="M534" s="1">
        <f t="shared" si="42"/>
        <v>0</v>
      </c>
    </row>
    <row r="535" spans="1:13" ht="25.2" x14ac:dyDescent="0.4">
      <c r="A535" s="378"/>
      <c r="B535" s="381"/>
      <c r="C535" s="384" t="s">
        <v>76</v>
      </c>
      <c r="D535" s="387" t="s">
        <v>650</v>
      </c>
      <c r="E535" s="390"/>
      <c r="F535" s="376"/>
      <c r="G535" s="162">
        <v>75</v>
      </c>
      <c r="H535" s="68" t="s">
        <v>638</v>
      </c>
      <c r="I535" s="69">
        <v>1</v>
      </c>
      <c r="J535" s="1">
        <f t="shared" si="41"/>
        <v>1.4583333333333334E-3</v>
      </c>
      <c r="K535" s="164" t="str">
        <f t="shared" si="37"/>
        <v/>
      </c>
      <c r="L535" s="40"/>
      <c r="M535" s="1">
        <f t="shared" si="42"/>
        <v>0</v>
      </c>
    </row>
    <row r="536" spans="1:13" ht="15.6" customHeight="1" x14ac:dyDescent="0.4">
      <c r="A536" s="378"/>
      <c r="B536" s="381"/>
      <c r="C536" s="384"/>
      <c r="D536" s="387"/>
      <c r="E536" s="390"/>
      <c r="F536" s="376"/>
      <c r="G536" s="162">
        <v>76</v>
      </c>
      <c r="H536" s="68" t="s">
        <v>651</v>
      </c>
      <c r="I536" s="69">
        <v>1</v>
      </c>
      <c r="J536" s="1">
        <f t="shared" si="41"/>
        <v>1.4583333333333334E-3</v>
      </c>
      <c r="K536" s="164" t="str">
        <f t="shared" si="37"/>
        <v/>
      </c>
      <c r="L536" s="40"/>
      <c r="M536" s="1">
        <f t="shared" si="42"/>
        <v>0</v>
      </c>
    </row>
    <row r="537" spans="1:13" ht="15.6" customHeight="1" x14ac:dyDescent="0.4">
      <c r="A537" s="378"/>
      <c r="B537" s="381"/>
      <c r="C537" s="384"/>
      <c r="D537" s="387"/>
      <c r="E537" s="390"/>
      <c r="F537" s="376"/>
      <c r="G537" s="162">
        <v>77</v>
      </c>
      <c r="H537" s="68" t="s">
        <v>1101</v>
      </c>
      <c r="I537" s="69">
        <v>1</v>
      </c>
      <c r="J537" s="1">
        <f t="shared" si="41"/>
        <v>1.4583333333333334E-3</v>
      </c>
      <c r="K537" s="164" t="str">
        <f t="shared" si="37"/>
        <v/>
      </c>
      <c r="L537" s="40"/>
      <c r="M537" s="1">
        <f t="shared" si="42"/>
        <v>0</v>
      </c>
    </row>
    <row r="538" spans="1:13" ht="15.6" customHeight="1" x14ac:dyDescent="0.4">
      <c r="A538" s="378"/>
      <c r="B538" s="381"/>
      <c r="C538" s="384"/>
      <c r="D538" s="387"/>
      <c r="E538" s="390"/>
      <c r="F538" s="376"/>
      <c r="G538" s="162">
        <v>78</v>
      </c>
      <c r="H538" s="68" t="s">
        <v>840</v>
      </c>
      <c r="I538" s="69">
        <v>1</v>
      </c>
      <c r="J538" s="1">
        <f t="shared" si="41"/>
        <v>1.4583333333333334E-3</v>
      </c>
      <c r="K538" s="164" t="str">
        <f t="shared" si="37"/>
        <v/>
      </c>
      <c r="L538" s="40"/>
      <c r="M538" s="1">
        <f t="shared" si="42"/>
        <v>0</v>
      </c>
    </row>
    <row r="539" spans="1:13" ht="50.4" x14ac:dyDescent="0.4">
      <c r="A539" s="378"/>
      <c r="B539" s="381"/>
      <c r="C539" s="165" t="s">
        <v>336</v>
      </c>
      <c r="D539" s="158" t="s">
        <v>841</v>
      </c>
      <c r="E539" s="390"/>
      <c r="F539" s="56"/>
      <c r="G539" s="162">
        <v>79</v>
      </c>
      <c r="H539" s="68" t="s">
        <v>842</v>
      </c>
      <c r="I539" s="69">
        <v>2</v>
      </c>
      <c r="J539" s="1">
        <f t="shared" si="41"/>
        <v>2.9166666666666668E-3</v>
      </c>
      <c r="K539" s="164" t="str">
        <f t="shared" si="37"/>
        <v/>
      </c>
      <c r="L539" s="40"/>
      <c r="M539" s="1">
        <f t="shared" si="42"/>
        <v>0</v>
      </c>
    </row>
    <row r="540" spans="1:13" ht="53.4" customHeight="1" x14ac:dyDescent="0.4">
      <c r="A540" s="378"/>
      <c r="B540" s="381"/>
      <c r="C540" s="165" t="s">
        <v>337</v>
      </c>
      <c r="D540" s="158" t="s">
        <v>408</v>
      </c>
      <c r="E540" s="390"/>
      <c r="F540" s="56"/>
      <c r="G540" s="162">
        <v>80</v>
      </c>
      <c r="H540" s="68" t="s">
        <v>993</v>
      </c>
      <c r="I540" s="69">
        <v>2</v>
      </c>
      <c r="J540" s="1">
        <f t="shared" si="41"/>
        <v>2.9166666666666668E-3</v>
      </c>
      <c r="K540" s="164" t="str">
        <f t="shared" si="37"/>
        <v/>
      </c>
      <c r="L540" s="40"/>
      <c r="M540" s="1">
        <f t="shared" si="42"/>
        <v>0</v>
      </c>
    </row>
    <row r="541" spans="1:13" ht="42" customHeight="1" x14ac:dyDescent="0.4">
      <c r="A541" s="378"/>
      <c r="B541" s="381"/>
      <c r="C541" s="384" t="s">
        <v>338</v>
      </c>
      <c r="D541" s="387" t="s">
        <v>843</v>
      </c>
      <c r="E541" s="390"/>
      <c r="F541" s="56"/>
      <c r="G541" s="162">
        <v>81</v>
      </c>
      <c r="H541" s="68" t="s">
        <v>924</v>
      </c>
      <c r="I541" s="69">
        <v>2</v>
      </c>
      <c r="J541" s="1">
        <f t="shared" si="41"/>
        <v>2.9166666666666668E-3</v>
      </c>
      <c r="K541" s="164" t="str">
        <f t="shared" si="37"/>
        <v/>
      </c>
      <c r="L541" s="40"/>
      <c r="M541" s="1">
        <f t="shared" si="42"/>
        <v>0</v>
      </c>
    </row>
    <row r="542" spans="1:13" ht="16.2" customHeight="1" thickBot="1" x14ac:dyDescent="0.45">
      <c r="A542" s="379"/>
      <c r="B542" s="382"/>
      <c r="C542" s="385"/>
      <c r="D542" s="388"/>
      <c r="E542" s="391"/>
      <c r="F542" s="6"/>
      <c r="G542" s="392" t="s">
        <v>4</v>
      </c>
      <c r="H542" s="393"/>
      <c r="I542" s="70">
        <f>SUM(I528:I541)</f>
        <v>22</v>
      </c>
      <c r="J542" s="2">
        <f>SUM(J528:J541)</f>
        <v>3.2083333333333332E-2</v>
      </c>
      <c r="K542" s="236" t="str">
        <f t="shared" si="37"/>
        <v/>
      </c>
      <c r="L542" s="3">
        <f>SUM(L528:L541)</f>
        <v>0</v>
      </c>
      <c r="M542" s="2">
        <f>SUM(M528:M541)</f>
        <v>0</v>
      </c>
    </row>
    <row r="543" spans="1:13" ht="6" customHeight="1" thickBot="1" x14ac:dyDescent="0.45">
      <c r="A543" s="48"/>
      <c r="B543" s="42"/>
      <c r="C543" s="48"/>
      <c r="D543" s="65"/>
      <c r="E543" s="48"/>
      <c r="G543" s="84"/>
      <c r="H543" s="84"/>
      <c r="I543" s="91"/>
      <c r="J543" s="92"/>
      <c r="K543" s="48"/>
      <c r="L543" s="95"/>
      <c r="M543" s="96"/>
    </row>
    <row r="544" spans="1:13" x14ac:dyDescent="0.4">
      <c r="A544" s="414" t="s">
        <v>186</v>
      </c>
      <c r="B544" s="415"/>
      <c r="C544" s="415"/>
      <c r="D544" s="415"/>
      <c r="E544" s="415"/>
      <c r="F544" s="415"/>
      <c r="G544" s="415"/>
      <c r="H544" s="415"/>
      <c r="I544" s="415"/>
      <c r="J544" s="416"/>
      <c r="K544" s="164"/>
      <c r="L544" s="33" t="s">
        <v>72</v>
      </c>
      <c r="M544" s="34" t="s">
        <v>82</v>
      </c>
    </row>
    <row r="545" spans="1:13" x14ac:dyDescent="0.4">
      <c r="A545" s="159">
        <f>G528</f>
        <v>68</v>
      </c>
      <c r="B545" s="417"/>
      <c r="C545" s="418"/>
      <c r="D545" s="418"/>
      <c r="E545" s="418"/>
      <c r="F545" s="418"/>
      <c r="G545" s="418"/>
      <c r="H545" s="418"/>
      <c r="I545" s="418"/>
      <c r="J545" s="419"/>
      <c r="K545" s="48"/>
      <c r="L545" s="36"/>
      <c r="M545" s="37"/>
    </row>
    <row r="546" spans="1:13" x14ac:dyDescent="0.4">
      <c r="A546" s="159">
        <f t="shared" ref="A546:A558" si="43">G529</f>
        <v>69</v>
      </c>
      <c r="B546" s="417"/>
      <c r="C546" s="418"/>
      <c r="D546" s="418"/>
      <c r="E546" s="418"/>
      <c r="F546" s="418"/>
      <c r="G546" s="418"/>
      <c r="H546" s="418"/>
      <c r="I546" s="418"/>
      <c r="J546" s="419"/>
      <c r="K546" s="48"/>
      <c r="L546" s="36"/>
      <c r="M546" s="37"/>
    </row>
    <row r="547" spans="1:13" x14ac:dyDescent="0.4">
      <c r="A547" s="159">
        <f t="shared" si="43"/>
        <v>70</v>
      </c>
      <c r="B547" s="417"/>
      <c r="C547" s="418"/>
      <c r="D547" s="418"/>
      <c r="E547" s="418"/>
      <c r="F547" s="418"/>
      <c r="G547" s="418"/>
      <c r="H547" s="418"/>
      <c r="I547" s="418"/>
      <c r="J547" s="419"/>
      <c r="K547" s="48"/>
      <c r="L547" s="36"/>
      <c r="M547" s="37"/>
    </row>
    <row r="548" spans="1:13" x14ac:dyDescent="0.4">
      <c r="A548" s="159">
        <f t="shared" si="43"/>
        <v>71</v>
      </c>
      <c r="B548" s="417"/>
      <c r="C548" s="418"/>
      <c r="D548" s="418"/>
      <c r="E548" s="418"/>
      <c r="F548" s="418"/>
      <c r="G548" s="418"/>
      <c r="H548" s="418"/>
      <c r="I548" s="418"/>
      <c r="J548" s="419"/>
      <c r="K548" s="48"/>
      <c r="L548" s="36"/>
      <c r="M548" s="37"/>
    </row>
    <row r="549" spans="1:13" x14ac:dyDescent="0.4">
      <c r="A549" s="159">
        <f t="shared" si="43"/>
        <v>72</v>
      </c>
      <c r="B549" s="417"/>
      <c r="C549" s="418"/>
      <c r="D549" s="418"/>
      <c r="E549" s="418"/>
      <c r="F549" s="418"/>
      <c r="G549" s="418"/>
      <c r="H549" s="418"/>
      <c r="I549" s="418"/>
      <c r="J549" s="419"/>
      <c r="K549" s="48"/>
      <c r="L549" s="36"/>
      <c r="M549" s="37"/>
    </row>
    <row r="550" spans="1:13" x14ac:dyDescent="0.4">
      <c r="A550" s="159">
        <f t="shared" si="43"/>
        <v>73</v>
      </c>
      <c r="B550" s="417"/>
      <c r="C550" s="418"/>
      <c r="D550" s="418"/>
      <c r="E550" s="418"/>
      <c r="F550" s="418"/>
      <c r="G550" s="418"/>
      <c r="H550" s="418"/>
      <c r="I550" s="418"/>
      <c r="J550" s="419"/>
      <c r="K550" s="48"/>
      <c r="L550" s="36"/>
      <c r="M550" s="37"/>
    </row>
    <row r="551" spans="1:13" x14ac:dyDescent="0.4">
      <c r="A551" s="159">
        <f t="shared" si="43"/>
        <v>74</v>
      </c>
      <c r="B551" s="417"/>
      <c r="C551" s="418"/>
      <c r="D551" s="418"/>
      <c r="E551" s="418"/>
      <c r="F551" s="418"/>
      <c r="G551" s="418"/>
      <c r="H551" s="418"/>
      <c r="I551" s="418"/>
      <c r="J551" s="419"/>
      <c r="K551" s="48"/>
      <c r="L551" s="36"/>
      <c r="M551" s="37"/>
    </row>
    <row r="552" spans="1:13" x14ac:dyDescent="0.4">
      <c r="A552" s="159">
        <f t="shared" si="43"/>
        <v>75</v>
      </c>
      <c r="B552" s="417"/>
      <c r="C552" s="418"/>
      <c r="D552" s="418"/>
      <c r="E552" s="418"/>
      <c r="F552" s="418"/>
      <c r="G552" s="418"/>
      <c r="H552" s="418"/>
      <c r="I552" s="418"/>
      <c r="J552" s="419"/>
      <c r="K552" s="48"/>
      <c r="L552" s="36"/>
      <c r="M552" s="37"/>
    </row>
    <row r="553" spans="1:13" x14ac:dyDescent="0.4">
      <c r="A553" s="159">
        <f t="shared" si="43"/>
        <v>76</v>
      </c>
      <c r="B553" s="417"/>
      <c r="C553" s="418"/>
      <c r="D553" s="418"/>
      <c r="E553" s="418"/>
      <c r="F553" s="418"/>
      <c r="G553" s="418"/>
      <c r="H553" s="418"/>
      <c r="I553" s="418"/>
      <c r="J553" s="419"/>
      <c r="K553" s="48"/>
      <c r="L553" s="36"/>
      <c r="M553" s="37"/>
    </row>
    <row r="554" spans="1:13" x14ac:dyDescent="0.4">
      <c r="A554" s="159">
        <f t="shared" si="43"/>
        <v>77</v>
      </c>
      <c r="B554" s="417"/>
      <c r="C554" s="418"/>
      <c r="D554" s="418"/>
      <c r="E554" s="418"/>
      <c r="F554" s="418"/>
      <c r="G554" s="418"/>
      <c r="H554" s="418"/>
      <c r="I554" s="418"/>
      <c r="J554" s="419"/>
      <c r="K554" s="48"/>
      <c r="L554" s="36"/>
      <c r="M554" s="37"/>
    </row>
    <row r="555" spans="1:13" x14ac:dyDescent="0.4">
      <c r="A555" s="159">
        <f t="shared" si="43"/>
        <v>78</v>
      </c>
      <c r="B555" s="417"/>
      <c r="C555" s="418"/>
      <c r="D555" s="418"/>
      <c r="E555" s="418"/>
      <c r="F555" s="418"/>
      <c r="G555" s="418"/>
      <c r="H555" s="418"/>
      <c r="I555" s="418"/>
      <c r="J555" s="419"/>
      <c r="K555" s="48"/>
      <c r="L555" s="36"/>
      <c r="M555" s="37"/>
    </row>
    <row r="556" spans="1:13" x14ac:dyDescent="0.4">
      <c r="A556" s="159">
        <f t="shared" si="43"/>
        <v>79</v>
      </c>
      <c r="B556" s="417"/>
      <c r="C556" s="418"/>
      <c r="D556" s="418"/>
      <c r="E556" s="418"/>
      <c r="F556" s="418"/>
      <c r="G556" s="418"/>
      <c r="H556" s="418"/>
      <c r="I556" s="418"/>
      <c r="J556" s="419"/>
      <c r="K556" s="48"/>
      <c r="L556" s="36"/>
      <c r="M556" s="37"/>
    </row>
    <row r="557" spans="1:13" x14ac:dyDescent="0.4">
      <c r="A557" s="159">
        <f t="shared" si="43"/>
        <v>80</v>
      </c>
      <c r="B557" s="417"/>
      <c r="C557" s="418"/>
      <c r="D557" s="418"/>
      <c r="E557" s="418"/>
      <c r="F557" s="418"/>
      <c r="G557" s="418"/>
      <c r="H557" s="418"/>
      <c r="I557" s="418"/>
      <c r="J557" s="419"/>
      <c r="K557" s="48"/>
      <c r="L557" s="36"/>
      <c r="M557" s="37"/>
    </row>
    <row r="558" spans="1:13" ht="13.2" thickBot="1" x14ac:dyDescent="0.45">
      <c r="A558" s="160">
        <f t="shared" si="43"/>
        <v>81</v>
      </c>
      <c r="B558" s="422"/>
      <c r="C558" s="423"/>
      <c r="D558" s="423"/>
      <c r="E558" s="423"/>
      <c r="F558" s="423"/>
      <c r="G558" s="423"/>
      <c r="H558" s="423"/>
      <c r="I558" s="423"/>
      <c r="J558" s="424"/>
      <c r="K558" s="48"/>
      <c r="L558" s="38"/>
      <c r="M558" s="39"/>
    </row>
    <row r="559" spans="1:13" ht="6" customHeight="1" thickBot="1" x14ac:dyDescent="0.45">
      <c r="A559" s="48"/>
      <c r="B559" s="42"/>
      <c r="C559" s="48"/>
      <c r="D559" s="65"/>
      <c r="E559" s="48"/>
      <c r="G559" s="84"/>
      <c r="H559" s="84"/>
      <c r="I559" s="91"/>
      <c r="J559" s="92"/>
      <c r="K559" s="48"/>
      <c r="L559" s="95"/>
      <c r="M559" s="96"/>
    </row>
    <row r="560" spans="1:13" ht="37.950000000000003" customHeight="1" x14ac:dyDescent="0.4">
      <c r="A560" s="377">
        <v>3.2</v>
      </c>
      <c r="B560" s="380" t="s">
        <v>658</v>
      </c>
      <c r="C560" s="166" t="s">
        <v>14</v>
      </c>
      <c r="D560" s="168" t="s">
        <v>198</v>
      </c>
      <c r="E560" s="389">
        <f>I565</f>
        <v>10</v>
      </c>
      <c r="F560" s="6"/>
      <c r="G560" s="161">
        <v>82</v>
      </c>
      <c r="H560" s="4" t="s">
        <v>657</v>
      </c>
      <c r="I560" s="73">
        <v>1</v>
      </c>
      <c r="J560" s="74">
        <f>I560*7%/48</f>
        <v>1.4583333333333334E-3</v>
      </c>
      <c r="K560" s="164" t="str">
        <f t="shared" si="37"/>
        <v/>
      </c>
      <c r="L560" s="94"/>
      <c r="M560" s="74">
        <f>L560*7%/48</f>
        <v>0</v>
      </c>
    </row>
    <row r="561" spans="1:13" ht="25.2" customHeight="1" x14ac:dyDescent="0.4">
      <c r="A561" s="378"/>
      <c r="B561" s="381"/>
      <c r="C561" s="384" t="s">
        <v>15</v>
      </c>
      <c r="D561" s="387" t="s">
        <v>199</v>
      </c>
      <c r="E561" s="390"/>
      <c r="F561" s="376"/>
      <c r="G561" s="162">
        <v>83</v>
      </c>
      <c r="H561" s="68" t="s">
        <v>612</v>
      </c>
      <c r="I561" s="69">
        <v>2</v>
      </c>
      <c r="J561" s="1">
        <f>I561*7%/48</f>
        <v>2.9166666666666668E-3</v>
      </c>
      <c r="K561" s="164" t="str">
        <f t="shared" si="37"/>
        <v/>
      </c>
      <c r="L561" s="40"/>
      <c r="M561" s="1">
        <f>L561*7%/48</f>
        <v>0</v>
      </c>
    </row>
    <row r="562" spans="1:13" ht="15.6" customHeight="1" x14ac:dyDescent="0.4">
      <c r="A562" s="378"/>
      <c r="B562" s="381"/>
      <c r="C562" s="384"/>
      <c r="D562" s="387"/>
      <c r="E562" s="390"/>
      <c r="F562" s="376"/>
      <c r="G562" s="162">
        <v>84</v>
      </c>
      <c r="H562" s="68" t="s">
        <v>613</v>
      </c>
      <c r="I562" s="69">
        <v>4</v>
      </c>
      <c r="J562" s="1">
        <f t="shared" ref="J562:J564" si="44">I562*7%/48</f>
        <v>5.8333333333333336E-3</v>
      </c>
      <c r="K562" s="164" t="str">
        <f t="shared" si="37"/>
        <v/>
      </c>
      <c r="L562" s="40"/>
      <c r="M562" s="1">
        <f t="shared" ref="M562:M564" si="45">L562*7%/48</f>
        <v>0</v>
      </c>
    </row>
    <row r="563" spans="1:13" ht="15.6" customHeight="1" x14ac:dyDescent="0.4">
      <c r="A563" s="378"/>
      <c r="B563" s="381"/>
      <c r="C563" s="384"/>
      <c r="D563" s="387"/>
      <c r="E563" s="390"/>
      <c r="F563" s="376"/>
      <c r="G563" s="162">
        <v>85</v>
      </c>
      <c r="H563" s="68" t="s">
        <v>555</v>
      </c>
      <c r="I563" s="69">
        <v>1</v>
      </c>
      <c r="J563" s="1">
        <f t="shared" si="44"/>
        <v>1.4583333333333334E-3</v>
      </c>
      <c r="K563" s="164" t="str">
        <f t="shared" si="37"/>
        <v/>
      </c>
      <c r="L563" s="40"/>
      <c r="M563" s="1">
        <f t="shared" si="45"/>
        <v>0</v>
      </c>
    </row>
    <row r="564" spans="1:13" ht="37.200000000000003" customHeight="1" x14ac:dyDescent="0.4">
      <c r="A564" s="378"/>
      <c r="B564" s="381"/>
      <c r="C564" s="384"/>
      <c r="D564" s="387"/>
      <c r="E564" s="390"/>
      <c r="F564" s="376"/>
      <c r="G564" s="162">
        <v>86</v>
      </c>
      <c r="H564" s="68" t="s">
        <v>556</v>
      </c>
      <c r="I564" s="69">
        <v>2</v>
      </c>
      <c r="J564" s="1">
        <f t="shared" si="44"/>
        <v>2.9166666666666668E-3</v>
      </c>
      <c r="K564" s="164" t="str">
        <f t="shared" si="37"/>
        <v/>
      </c>
      <c r="L564" s="40"/>
      <c r="M564" s="1">
        <f t="shared" si="45"/>
        <v>0</v>
      </c>
    </row>
    <row r="565" spans="1:13" ht="16.2" customHeight="1" thickBot="1" x14ac:dyDescent="0.45">
      <c r="A565" s="379"/>
      <c r="B565" s="382"/>
      <c r="C565" s="385"/>
      <c r="D565" s="388"/>
      <c r="E565" s="391"/>
      <c r="F565" s="6"/>
      <c r="G565" s="392" t="s">
        <v>4</v>
      </c>
      <c r="H565" s="393"/>
      <c r="I565" s="70">
        <f>SUM(I560:I564)</f>
        <v>10</v>
      </c>
      <c r="J565" s="2">
        <f>SUM(J560:J564)</f>
        <v>1.4583333333333334E-2</v>
      </c>
      <c r="K565" s="236" t="str">
        <f t="shared" si="37"/>
        <v/>
      </c>
      <c r="L565" s="3">
        <f>SUM(L560:L564)</f>
        <v>0</v>
      </c>
      <c r="M565" s="2">
        <f>SUM(M560:M564)</f>
        <v>0</v>
      </c>
    </row>
    <row r="566" spans="1:13" ht="6" customHeight="1" thickBot="1" x14ac:dyDescent="0.45">
      <c r="A566" s="48"/>
      <c r="B566" s="42"/>
      <c r="C566" s="48"/>
      <c r="D566" s="65"/>
      <c r="E566" s="48"/>
      <c r="G566" s="84"/>
      <c r="H566" s="84"/>
      <c r="I566" s="91"/>
      <c r="J566" s="98"/>
      <c r="K566" s="48"/>
      <c r="L566" s="91"/>
      <c r="M566" s="99"/>
    </row>
    <row r="567" spans="1:13" x14ac:dyDescent="0.4">
      <c r="A567" s="414" t="s">
        <v>186</v>
      </c>
      <c r="B567" s="415"/>
      <c r="C567" s="415"/>
      <c r="D567" s="415"/>
      <c r="E567" s="415"/>
      <c r="F567" s="415"/>
      <c r="G567" s="415"/>
      <c r="H567" s="415"/>
      <c r="I567" s="415"/>
      <c r="J567" s="416"/>
      <c r="K567" s="164"/>
      <c r="L567" s="33" t="s">
        <v>72</v>
      </c>
      <c r="M567" s="34" t="s">
        <v>82</v>
      </c>
    </row>
    <row r="568" spans="1:13" x14ac:dyDescent="0.4">
      <c r="A568" s="159">
        <f>G560</f>
        <v>82</v>
      </c>
      <c r="B568" s="417"/>
      <c r="C568" s="418"/>
      <c r="D568" s="418"/>
      <c r="E568" s="418"/>
      <c r="F568" s="418"/>
      <c r="G568" s="418"/>
      <c r="H568" s="418"/>
      <c r="I568" s="418"/>
      <c r="J568" s="419"/>
      <c r="K568" s="48"/>
      <c r="L568" s="36"/>
      <c r="M568" s="37"/>
    </row>
    <row r="569" spans="1:13" x14ac:dyDescent="0.4">
      <c r="A569" s="159">
        <f t="shared" ref="A569:A572" si="46">G561</f>
        <v>83</v>
      </c>
      <c r="B569" s="417"/>
      <c r="C569" s="418"/>
      <c r="D569" s="418"/>
      <c r="E569" s="418"/>
      <c r="F569" s="418"/>
      <c r="G569" s="418"/>
      <c r="H569" s="418"/>
      <c r="I569" s="418"/>
      <c r="J569" s="419"/>
      <c r="K569" s="48"/>
      <c r="L569" s="36"/>
      <c r="M569" s="37"/>
    </row>
    <row r="570" spans="1:13" x14ac:dyDescent="0.4">
      <c r="A570" s="159">
        <f t="shared" si="46"/>
        <v>84</v>
      </c>
      <c r="B570" s="417"/>
      <c r="C570" s="418"/>
      <c r="D570" s="418"/>
      <c r="E570" s="418"/>
      <c r="F570" s="418"/>
      <c r="G570" s="418"/>
      <c r="H570" s="418"/>
      <c r="I570" s="418"/>
      <c r="J570" s="419"/>
      <c r="K570" s="48"/>
      <c r="L570" s="36"/>
      <c r="M570" s="37"/>
    </row>
    <row r="571" spans="1:13" x14ac:dyDescent="0.4">
      <c r="A571" s="159">
        <f t="shared" si="46"/>
        <v>85</v>
      </c>
      <c r="B571" s="417"/>
      <c r="C571" s="418"/>
      <c r="D571" s="418"/>
      <c r="E571" s="418"/>
      <c r="F571" s="418"/>
      <c r="G571" s="418"/>
      <c r="H571" s="418"/>
      <c r="I571" s="418"/>
      <c r="J571" s="419"/>
      <c r="K571" s="48"/>
      <c r="L571" s="36"/>
      <c r="M571" s="37"/>
    </row>
    <row r="572" spans="1:13" ht="13.2" thickBot="1" x14ac:dyDescent="0.45">
      <c r="A572" s="160">
        <f t="shared" si="46"/>
        <v>86</v>
      </c>
      <c r="B572" s="422"/>
      <c r="C572" s="423"/>
      <c r="D572" s="423"/>
      <c r="E572" s="423"/>
      <c r="F572" s="423"/>
      <c r="G572" s="423"/>
      <c r="H572" s="423"/>
      <c r="I572" s="423"/>
      <c r="J572" s="424"/>
      <c r="K572" s="48"/>
      <c r="L572" s="38"/>
      <c r="M572" s="39"/>
    </row>
    <row r="573" spans="1:13" ht="4.95" customHeight="1" thickBot="1" x14ac:dyDescent="0.45">
      <c r="A573" s="30"/>
      <c r="B573" s="65"/>
      <c r="C573" s="65"/>
      <c r="D573" s="65"/>
      <c r="E573" s="65"/>
      <c r="F573" s="65"/>
      <c r="G573" s="65"/>
      <c r="H573" s="65"/>
      <c r="I573" s="65"/>
      <c r="J573" s="65"/>
      <c r="K573" s="48"/>
      <c r="L573" s="30"/>
      <c r="M573" s="30"/>
    </row>
    <row r="574" spans="1:13" ht="25.2" customHeight="1" x14ac:dyDescent="0.4">
      <c r="A574" s="377">
        <v>3.3</v>
      </c>
      <c r="B574" s="380" t="s">
        <v>1015</v>
      </c>
      <c r="C574" s="383" t="s">
        <v>16</v>
      </c>
      <c r="D574" s="386" t="s">
        <v>643</v>
      </c>
      <c r="E574" s="389">
        <f>I582</f>
        <v>16</v>
      </c>
      <c r="F574" s="425"/>
      <c r="G574" s="161">
        <v>87</v>
      </c>
      <c r="H574" s="4" t="s">
        <v>593</v>
      </c>
      <c r="I574" s="73">
        <v>2</v>
      </c>
      <c r="J574" s="74">
        <f>I574*7%/48</f>
        <v>2.9166666666666668E-3</v>
      </c>
      <c r="K574" s="164" t="str">
        <f t="shared" si="37"/>
        <v/>
      </c>
      <c r="L574" s="94"/>
      <c r="M574" s="74">
        <f>L574*7%/48</f>
        <v>0</v>
      </c>
    </row>
    <row r="575" spans="1:13" ht="37.799999999999997" x14ac:dyDescent="0.4">
      <c r="A575" s="378"/>
      <c r="B575" s="381"/>
      <c r="C575" s="384"/>
      <c r="D575" s="387"/>
      <c r="E575" s="390"/>
      <c r="F575" s="425"/>
      <c r="G575" s="162">
        <v>88</v>
      </c>
      <c r="H575" s="68" t="s">
        <v>433</v>
      </c>
      <c r="I575" s="69">
        <v>2</v>
      </c>
      <c r="J575" s="1">
        <f>I575*7%/48</f>
        <v>2.9166666666666668E-3</v>
      </c>
      <c r="K575" s="164" t="str">
        <f t="shared" ref="K575:K638" si="47">IF(AND(L575&gt;=0,L575&lt;=I575),"",IF(AND(L575&gt;I575),"*"))</f>
        <v/>
      </c>
      <c r="L575" s="40"/>
      <c r="M575" s="1">
        <f>L575*7%/48</f>
        <v>0</v>
      </c>
    </row>
    <row r="576" spans="1:13" ht="15.6" customHeight="1" x14ac:dyDescent="0.4">
      <c r="A576" s="378"/>
      <c r="B576" s="381"/>
      <c r="C576" s="384"/>
      <c r="D576" s="387"/>
      <c r="E576" s="390"/>
      <c r="F576" s="425"/>
      <c r="G576" s="162">
        <v>89</v>
      </c>
      <c r="H576" s="68" t="s">
        <v>307</v>
      </c>
      <c r="I576" s="69">
        <v>3</v>
      </c>
      <c r="J576" s="1">
        <f t="shared" ref="J576:J581" si="48">I576*7%/48</f>
        <v>4.3750000000000004E-3</v>
      </c>
      <c r="K576" s="164" t="str">
        <f t="shared" si="47"/>
        <v/>
      </c>
      <c r="L576" s="40"/>
      <c r="M576" s="1">
        <f t="shared" ref="M576:M580" si="49">L576*7%/48</f>
        <v>0</v>
      </c>
    </row>
    <row r="577" spans="1:13" ht="25.2" x14ac:dyDescent="0.4">
      <c r="A577" s="378"/>
      <c r="B577" s="381"/>
      <c r="C577" s="384"/>
      <c r="D577" s="387"/>
      <c r="E577" s="390"/>
      <c r="F577" s="425"/>
      <c r="G577" s="162">
        <v>90</v>
      </c>
      <c r="H577" s="68" t="s">
        <v>855</v>
      </c>
      <c r="I577" s="69">
        <v>2</v>
      </c>
      <c r="J577" s="1">
        <f t="shared" si="48"/>
        <v>2.9166666666666668E-3</v>
      </c>
      <c r="K577" s="164" t="str">
        <f t="shared" si="47"/>
        <v/>
      </c>
      <c r="L577" s="40"/>
      <c r="M577" s="1">
        <f t="shared" si="49"/>
        <v>0</v>
      </c>
    </row>
    <row r="578" spans="1:13" ht="25.2" x14ac:dyDescent="0.4">
      <c r="A578" s="378"/>
      <c r="B578" s="381"/>
      <c r="C578" s="384"/>
      <c r="D578" s="387"/>
      <c r="E578" s="390"/>
      <c r="F578" s="425"/>
      <c r="G578" s="162">
        <v>91</v>
      </c>
      <c r="H578" s="68" t="s">
        <v>740</v>
      </c>
      <c r="I578" s="69">
        <v>1</v>
      </c>
      <c r="J578" s="1">
        <f t="shared" si="48"/>
        <v>1.4583333333333334E-3</v>
      </c>
      <c r="K578" s="164" t="str">
        <f t="shared" si="47"/>
        <v/>
      </c>
      <c r="L578" s="40"/>
      <c r="M578" s="1">
        <f t="shared" si="49"/>
        <v>0</v>
      </c>
    </row>
    <row r="579" spans="1:13" ht="39.6" customHeight="1" x14ac:dyDescent="0.4">
      <c r="A579" s="378"/>
      <c r="B579" s="381"/>
      <c r="C579" s="384" t="s">
        <v>17</v>
      </c>
      <c r="D579" s="387" t="s">
        <v>660</v>
      </c>
      <c r="E579" s="390"/>
      <c r="F579" s="376"/>
      <c r="G579" s="162">
        <v>92</v>
      </c>
      <c r="H579" s="68" t="s">
        <v>594</v>
      </c>
      <c r="I579" s="69">
        <v>1</v>
      </c>
      <c r="J579" s="1">
        <f t="shared" si="48"/>
        <v>1.4583333333333334E-3</v>
      </c>
      <c r="K579" s="164" t="str">
        <f t="shared" si="47"/>
        <v/>
      </c>
      <c r="L579" s="40"/>
      <c r="M579" s="1">
        <f t="shared" si="49"/>
        <v>0</v>
      </c>
    </row>
    <row r="580" spans="1:13" ht="39.6" customHeight="1" x14ac:dyDescent="0.4">
      <c r="A580" s="378"/>
      <c r="B580" s="381"/>
      <c r="C580" s="384"/>
      <c r="D580" s="387"/>
      <c r="E580" s="390"/>
      <c r="F580" s="376"/>
      <c r="G580" s="162">
        <v>93</v>
      </c>
      <c r="H580" s="68" t="s">
        <v>614</v>
      </c>
      <c r="I580" s="69">
        <v>2</v>
      </c>
      <c r="J580" s="1">
        <f t="shared" si="48"/>
        <v>2.9166666666666668E-3</v>
      </c>
      <c r="K580" s="164" t="str">
        <f t="shared" si="47"/>
        <v/>
      </c>
      <c r="L580" s="40"/>
      <c r="M580" s="1">
        <f t="shared" si="49"/>
        <v>0</v>
      </c>
    </row>
    <row r="581" spans="1:13" ht="79.2" customHeight="1" x14ac:dyDescent="0.4">
      <c r="A581" s="378"/>
      <c r="B581" s="381"/>
      <c r="C581" s="384" t="s">
        <v>78</v>
      </c>
      <c r="D581" s="387" t="s">
        <v>738</v>
      </c>
      <c r="E581" s="390"/>
      <c r="F581" s="376"/>
      <c r="G581" s="162">
        <v>94</v>
      </c>
      <c r="H581" s="68" t="s">
        <v>1023</v>
      </c>
      <c r="I581" s="69">
        <v>3</v>
      </c>
      <c r="J581" s="1">
        <f t="shared" si="48"/>
        <v>4.3750000000000004E-3</v>
      </c>
      <c r="K581" s="164" t="str">
        <f t="shared" si="47"/>
        <v/>
      </c>
      <c r="L581" s="40"/>
      <c r="M581" s="1">
        <f>L581*7%/48</f>
        <v>0</v>
      </c>
    </row>
    <row r="582" spans="1:13" ht="13.2" thickBot="1" x14ac:dyDescent="0.45">
      <c r="A582" s="379"/>
      <c r="B582" s="382"/>
      <c r="C582" s="385"/>
      <c r="D582" s="388"/>
      <c r="E582" s="391"/>
      <c r="F582" s="11"/>
      <c r="G582" s="392" t="s">
        <v>4</v>
      </c>
      <c r="H582" s="393"/>
      <c r="I582" s="75">
        <f>SUM(I574:I581)</f>
        <v>16</v>
      </c>
      <c r="J582" s="13">
        <f>SUM(J574:J581)</f>
        <v>2.3333333333333334E-2</v>
      </c>
      <c r="K582" s="236" t="str">
        <f t="shared" si="47"/>
        <v/>
      </c>
      <c r="L582" s="14">
        <f>SUM(L574:L581)</f>
        <v>0</v>
      </c>
      <c r="M582" s="13">
        <f>SUM(M574:M581)</f>
        <v>0</v>
      </c>
    </row>
    <row r="583" spans="1:13" ht="6" customHeight="1" thickBot="1" x14ac:dyDescent="0.45">
      <c r="A583" s="48"/>
      <c r="B583" s="65"/>
      <c r="C583" s="65"/>
      <c r="D583" s="65"/>
      <c r="E583" s="65"/>
      <c r="F583" s="65"/>
      <c r="G583" s="65"/>
      <c r="H583" s="65"/>
      <c r="I583" s="58"/>
      <c r="J583" s="65"/>
      <c r="K583" s="48"/>
      <c r="L583" s="30"/>
      <c r="M583" s="30"/>
    </row>
    <row r="584" spans="1:13" x14ac:dyDescent="0.4">
      <c r="A584" s="373" t="s">
        <v>186</v>
      </c>
      <c r="B584" s="374"/>
      <c r="C584" s="374"/>
      <c r="D584" s="374"/>
      <c r="E584" s="374"/>
      <c r="F584" s="374"/>
      <c r="G584" s="374"/>
      <c r="H584" s="374"/>
      <c r="I584" s="374"/>
      <c r="J584" s="375"/>
      <c r="K584" s="164"/>
      <c r="L584" s="33" t="s">
        <v>72</v>
      </c>
      <c r="M584" s="34" t="s">
        <v>82</v>
      </c>
    </row>
    <row r="585" spans="1:13" x14ac:dyDescent="0.4">
      <c r="A585" s="162">
        <f t="shared" ref="A585:A590" si="50">G574</f>
        <v>87</v>
      </c>
      <c r="B585" s="412"/>
      <c r="C585" s="412"/>
      <c r="D585" s="412"/>
      <c r="E585" s="412"/>
      <c r="F585" s="412"/>
      <c r="G585" s="412"/>
      <c r="H585" s="412"/>
      <c r="I585" s="412"/>
      <c r="J585" s="413"/>
      <c r="K585" s="48"/>
      <c r="L585" s="36"/>
      <c r="M585" s="37"/>
    </row>
    <row r="586" spans="1:13" x14ac:dyDescent="0.4">
      <c r="A586" s="162">
        <f t="shared" si="50"/>
        <v>88</v>
      </c>
      <c r="B586" s="412"/>
      <c r="C586" s="412"/>
      <c r="D586" s="412"/>
      <c r="E586" s="412"/>
      <c r="F586" s="412"/>
      <c r="G586" s="412"/>
      <c r="H586" s="412"/>
      <c r="I586" s="412"/>
      <c r="J586" s="413"/>
      <c r="K586" s="48"/>
      <c r="L586" s="36"/>
      <c r="M586" s="37"/>
    </row>
    <row r="587" spans="1:13" x14ac:dyDescent="0.4">
      <c r="A587" s="162">
        <f t="shared" si="50"/>
        <v>89</v>
      </c>
      <c r="B587" s="412"/>
      <c r="C587" s="412"/>
      <c r="D587" s="412"/>
      <c r="E587" s="412"/>
      <c r="F587" s="412"/>
      <c r="G587" s="412"/>
      <c r="H587" s="412"/>
      <c r="I587" s="412"/>
      <c r="J587" s="413"/>
      <c r="K587" s="48"/>
      <c r="L587" s="36"/>
      <c r="M587" s="37"/>
    </row>
    <row r="588" spans="1:13" x14ac:dyDescent="0.4">
      <c r="A588" s="162">
        <f t="shared" si="50"/>
        <v>90</v>
      </c>
      <c r="B588" s="412"/>
      <c r="C588" s="412"/>
      <c r="D588" s="412"/>
      <c r="E588" s="412"/>
      <c r="F588" s="412"/>
      <c r="G588" s="412"/>
      <c r="H588" s="412"/>
      <c r="I588" s="412"/>
      <c r="J588" s="413"/>
      <c r="K588" s="48"/>
      <c r="L588" s="36"/>
      <c r="M588" s="37"/>
    </row>
    <row r="589" spans="1:13" x14ac:dyDescent="0.4">
      <c r="A589" s="162">
        <f t="shared" si="50"/>
        <v>91</v>
      </c>
      <c r="B589" s="412"/>
      <c r="C589" s="412"/>
      <c r="D589" s="412"/>
      <c r="E589" s="412"/>
      <c r="F589" s="412"/>
      <c r="G589" s="412"/>
      <c r="H589" s="412"/>
      <c r="I589" s="412"/>
      <c r="J589" s="413"/>
      <c r="K589" s="48"/>
      <c r="L589" s="36"/>
      <c r="M589" s="37"/>
    </row>
    <row r="590" spans="1:13" x14ac:dyDescent="0.4">
      <c r="A590" s="162">
        <f t="shared" si="50"/>
        <v>92</v>
      </c>
      <c r="B590" s="412"/>
      <c r="C590" s="412"/>
      <c r="D590" s="412"/>
      <c r="E590" s="412"/>
      <c r="F590" s="412"/>
      <c r="G590" s="412"/>
      <c r="H590" s="412"/>
      <c r="I590" s="412"/>
      <c r="J590" s="413"/>
      <c r="K590" s="48"/>
      <c r="L590" s="36"/>
      <c r="M590" s="37"/>
    </row>
    <row r="591" spans="1:13" ht="13.2" thickBot="1" x14ac:dyDescent="0.45">
      <c r="A591" s="163">
        <f>G581</f>
        <v>94</v>
      </c>
      <c r="B591" s="427"/>
      <c r="C591" s="427"/>
      <c r="D591" s="427"/>
      <c r="E591" s="427"/>
      <c r="F591" s="427"/>
      <c r="G591" s="427"/>
      <c r="H591" s="427"/>
      <c r="I591" s="427"/>
      <c r="J591" s="428"/>
      <c r="K591" s="48"/>
      <c r="L591" s="38"/>
      <c r="M591" s="39"/>
    </row>
    <row r="592" spans="1:13" ht="6" customHeight="1" thickBot="1" x14ac:dyDescent="0.45">
      <c r="K592" s="48"/>
    </row>
    <row r="593" spans="1:13" ht="23.4" customHeight="1" x14ac:dyDescent="0.4">
      <c r="A593" s="373" t="s">
        <v>664</v>
      </c>
      <c r="B593" s="374"/>
      <c r="C593" s="374"/>
      <c r="D593" s="374"/>
      <c r="E593" s="375"/>
      <c r="F593" s="449"/>
      <c r="G593" s="453" t="s">
        <v>49</v>
      </c>
      <c r="H593" s="454"/>
      <c r="I593" s="435">
        <f>I601+I617+I631+I641</f>
        <v>47</v>
      </c>
      <c r="J593" s="436"/>
      <c r="K593" s="164"/>
      <c r="L593" s="197" t="s">
        <v>621</v>
      </c>
      <c r="M593" s="195">
        <f>L601+L617+L631+L641</f>
        <v>0</v>
      </c>
    </row>
    <row r="594" spans="1:13" ht="24" customHeight="1" x14ac:dyDescent="0.4">
      <c r="A594" s="431" t="s">
        <v>452</v>
      </c>
      <c r="B594" s="429" t="s">
        <v>179</v>
      </c>
      <c r="C594" s="432" t="s">
        <v>272</v>
      </c>
      <c r="D594" s="429" t="s">
        <v>180</v>
      </c>
      <c r="E594" s="430" t="s">
        <v>2</v>
      </c>
      <c r="F594" s="449"/>
      <c r="G594" s="437" t="s">
        <v>176</v>
      </c>
      <c r="H594" s="439" t="s">
        <v>177</v>
      </c>
      <c r="I594" s="441" t="s">
        <v>181</v>
      </c>
      <c r="J594" s="443" t="s">
        <v>3</v>
      </c>
      <c r="K594" s="164"/>
      <c r="L594" s="447" t="s">
        <v>6</v>
      </c>
      <c r="M594" s="448"/>
    </row>
    <row r="595" spans="1:13" x14ac:dyDescent="0.4">
      <c r="A595" s="431"/>
      <c r="B595" s="429"/>
      <c r="C595" s="432"/>
      <c r="D595" s="429"/>
      <c r="E595" s="430"/>
      <c r="F595" s="7"/>
      <c r="G595" s="438"/>
      <c r="H595" s="440"/>
      <c r="I595" s="442"/>
      <c r="J595" s="444"/>
      <c r="K595" s="164"/>
      <c r="L595" s="191" t="s">
        <v>0</v>
      </c>
      <c r="M595" s="192" t="s">
        <v>1</v>
      </c>
    </row>
    <row r="596" spans="1:13" ht="37.799999999999997" x14ac:dyDescent="0.4">
      <c r="A596" s="420">
        <v>4.0999999999999996</v>
      </c>
      <c r="B596" s="476" t="s">
        <v>934</v>
      </c>
      <c r="C596" s="387" t="s">
        <v>50</v>
      </c>
      <c r="D596" s="387" t="s">
        <v>557</v>
      </c>
      <c r="E596" s="445">
        <f>I601</f>
        <v>13</v>
      </c>
      <c r="F596" s="455"/>
      <c r="G596" s="162">
        <v>95</v>
      </c>
      <c r="H596" s="68" t="s">
        <v>741</v>
      </c>
      <c r="I596" s="158">
        <v>2</v>
      </c>
      <c r="J596" s="5">
        <f>I596*8%/47</f>
        <v>3.4042553191489361E-3</v>
      </c>
      <c r="K596" s="164" t="str">
        <f t="shared" si="47"/>
        <v/>
      </c>
      <c r="L596" s="44"/>
      <c r="M596" s="5">
        <f>L596*8%/47</f>
        <v>0</v>
      </c>
    </row>
    <row r="597" spans="1:13" x14ac:dyDescent="0.4">
      <c r="A597" s="420"/>
      <c r="B597" s="476"/>
      <c r="C597" s="387"/>
      <c r="D597" s="387"/>
      <c r="E597" s="445"/>
      <c r="F597" s="455"/>
      <c r="G597" s="162">
        <v>96</v>
      </c>
      <c r="H597" s="68" t="s">
        <v>665</v>
      </c>
      <c r="I597" s="158">
        <v>4</v>
      </c>
      <c r="J597" s="5">
        <f t="shared" ref="J597:J600" si="51">I597*8%/47</f>
        <v>6.8085106382978723E-3</v>
      </c>
      <c r="K597" s="164" t="str">
        <f t="shared" si="47"/>
        <v/>
      </c>
      <c r="L597" s="44"/>
      <c r="M597" s="5">
        <f t="shared" ref="M597:M600" si="52">L597*8%/47</f>
        <v>0</v>
      </c>
    </row>
    <row r="598" spans="1:13" ht="25.2" x14ac:dyDescent="0.4">
      <c r="A598" s="420"/>
      <c r="B598" s="476"/>
      <c r="C598" s="387"/>
      <c r="D598" s="387"/>
      <c r="E598" s="445"/>
      <c r="F598" s="455"/>
      <c r="G598" s="162">
        <v>97</v>
      </c>
      <c r="H598" s="68" t="s">
        <v>667</v>
      </c>
      <c r="I598" s="158">
        <v>4</v>
      </c>
      <c r="J598" s="5">
        <f t="shared" si="51"/>
        <v>6.8085106382978723E-3</v>
      </c>
      <c r="K598" s="164" t="str">
        <f t="shared" si="47"/>
        <v/>
      </c>
      <c r="L598" s="44"/>
      <c r="M598" s="5">
        <f t="shared" si="52"/>
        <v>0</v>
      </c>
    </row>
    <row r="599" spans="1:13" ht="16.95" customHeight="1" x14ac:dyDescent="0.4">
      <c r="A599" s="420"/>
      <c r="B599" s="476"/>
      <c r="C599" s="387" t="s">
        <v>77</v>
      </c>
      <c r="D599" s="387" t="s">
        <v>558</v>
      </c>
      <c r="E599" s="445"/>
      <c r="F599" s="426"/>
      <c r="G599" s="162">
        <v>98</v>
      </c>
      <c r="H599" s="68" t="s">
        <v>668</v>
      </c>
      <c r="I599" s="158">
        <v>2</v>
      </c>
      <c r="J599" s="5">
        <f t="shared" si="51"/>
        <v>3.4042553191489361E-3</v>
      </c>
      <c r="K599" s="164" t="str">
        <f t="shared" si="47"/>
        <v/>
      </c>
      <c r="L599" s="44"/>
      <c r="M599" s="5">
        <f t="shared" si="52"/>
        <v>0</v>
      </c>
    </row>
    <row r="600" spans="1:13" ht="19.95" customHeight="1" x14ac:dyDescent="0.4">
      <c r="A600" s="420"/>
      <c r="B600" s="476"/>
      <c r="C600" s="387"/>
      <c r="D600" s="387"/>
      <c r="E600" s="445"/>
      <c r="F600" s="426"/>
      <c r="G600" s="162">
        <v>99</v>
      </c>
      <c r="H600" s="68" t="s">
        <v>595</v>
      </c>
      <c r="I600" s="158">
        <v>1</v>
      </c>
      <c r="J600" s="5">
        <f t="shared" si="51"/>
        <v>1.7021276595744681E-3</v>
      </c>
      <c r="K600" s="164" t="str">
        <f t="shared" si="47"/>
        <v/>
      </c>
      <c r="L600" s="44"/>
      <c r="M600" s="5">
        <f t="shared" si="52"/>
        <v>0</v>
      </c>
    </row>
    <row r="601" spans="1:13" ht="13.2" thickBot="1" x14ac:dyDescent="0.45">
      <c r="A601" s="421"/>
      <c r="B601" s="477"/>
      <c r="C601" s="388"/>
      <c r="D601" s="388"/>
      <c r="E601" s="446"/>
      <c r="F601" s="11"/>
      <c r="G601" s="392" t="s">
        <v>4</v>
      </c>
      <c r="H601" s="393"/>
      <c r="I601" s="196">
        <f>SUM(I596:I600)</f>
        <v>13</v>
      </c>
      <c r="J601" s="13">
        <f>SUM(J596:J600)</f>
        <v>2.2127659574468085E-2</v>
      </c>
      <c r="K601" s="236" t="str">
        <f t="shared" si="47"/>
        <v/>
      </c>
      <c r="L601" s="14">
        <f>SUM(L596:L600)</f>
        <v>0</v>
      </c>
      <c r="M601" s="13">
        <f>SUM(M596:M600)</f>
        <v>0</v>
      </c>
    </row>
    <row r="602" spans="1:13" ht="6" customHeight="1" thickBot="1" x14ac:dyDescent="0.45">
      <c r="A602" s="30"/>
      <c r="B602" s="42"/>
      <c r="C602" s="30"/>
      <c r="D602" s="65"/>
      <c r="E602" s="30"/>
      <c r="F602" s="9"/>
      <c r="G602" s="84"/>
      <c r="H602" s="84"/>
      <c r="I602" s="85"/>
      <c r="J602" s="86"/>
      <c r="K602" s="48"/>
      <c r="L602" s="85"/>
      <c r="M602" s="87"/>
    </row>
    <row r="603" spans="1:13" x14ac:dyDescent="0.4">
      <c r="A603" s="414" t="s">
        <v>186</v>
      </c>
      <c r="B603" s="415"/>
      <c r="C603" s="415"/>
      <c r="D603" s="415"/>
      <c r="E603" s="415"/>
      <c r="F603" s="415"/>
      <c r="G603" s="415"/>
      <c r="H603" s="415"/>
      <c r="I603" s="415"/>
      <c r="J603" s="416"/>
      <c r="K603" s="164"/>
      <c r="L603" s="33" t="s">
        <v>72</v>
      </c>
      <c r="M603" s="34" t="s">
        <v>82</v>
      </c>
    </row>
    <row r="604" spans="1:13" x14ac:dyDescent="0.4">
      <c r="A604" s="159">
        <f>G596</f>
        <v>95</v>
      </c>
      <c r="B604" s="417"/>
      <c r="C604" s="418"/>
      <c r="D604" s="418"/>
      <c r="E604" s="418"/>
      <c r="F604" s="418"/>
      <c r="G604" s="418"/>
      <c r="H604" s="418"/>
      <c r="I604" s="418"/>
      <c r="J604" s="419"/>
      <c r="K604" s="48"/>
      <c r="L604" s="36"/>
      <c r="M604" s="37"/>
    </row>
    <row r="605" spans="1:13" x14ac:dyDescent="0.4">
      <c r="A605" s="159">
        <f t="shared" ref="A605:A608" si="53">G597</f>
        <v>96</v>
      </c>
      <c r="B605" s="417"/>
      <c r="C605" s="418"/>
      <c r="D605" s="418"/>
      <c r="E605" s="418"/>
      <c r="F605" s="418"/>
      <c r="G605" s="418"/>
      <c r="H605" s="418"/>
      <c r="I605" s="418"/>
      <c r="J605" s="419"/>
      <c r="K605" s="48"/>
      <c r="L605" s="36"/>
      <c r="M605" s="37"/>
    </row>
    <row r="606" spans="1:13" x14ac:dyDescent="0.4">
      <c r="A606" s="159">
        <f t="shared" si="53"/>
        <v>97</v>
      </c>
      <c r="B606" s="417"/>
      <c r="C606" s="418"/>
      <c r="D606" s="418"/>
      <c r="E606" s="418"/>
      <c r="F606" s="418"/>
      <c r="G606" s="418"/>
      <c r="H606" s="418"/>
      <c r="I606" s="418"/>
      <c r="J606" s="419"/>
      <c r="K606" s="48"/>
      <c r="L606" s="36"/>
      <c r="M606" s="37"/>
    </row>
    <row r="607" spans="1:13" x14ac:dyDescent="0.4">
      <c r="A607" s="159">
        <f t="shared" si="53"/>
        <v>98</v>
      </c>
      <c r="B607" s="417"/>
      <c r="C607" s="418"/>
      <c r="D607" s="418"/>
      <c r="E607" s="418"/>
      <c r="F607" s="418"/>
      <c r="G607" s="418"/>
      <c r="H607" s="418"/>
      <c r="I607" s="418"/>
      <c r="J607" s="419"/>
      <c r="K607" s="48"/>
      <c r="L607" s="36"/>
      <c r="M607" s="37"/>
    </row>
    <row r="608" spans="1:13" ht="13.2" thickBot="1" x14ac:dyDescent="0.45">
      <c r="A608" s="160">
        <f t="shared" si="53"/>
        <v>99</v>
      </c>
      <c r="B608" s="422"/>
      <c r="C608" s="423"/>
      <c r="D608" s="423"/>
      <c r="E608" s="423"/>
      <c r="F608" s="423"/>
      <c r="G608" s="423"/>
      <c r="H608" s="423"/>
      <c r="I608" s="423"/>
      <c r="J608" s="424"/>
      <c r="K608" s="48"/>
      <c r="L608" s="38"/>
      <c r="M608" s="39"/>
    </row>
    <row r="609" spans="1:13" ht="6" customHeight="1" thickBot="1" x14ac:dyDescent="0.45">
      <c r="A609" s="30"/>
      <c r="B609" s="42"/>
      <c r="C609" s="30"/>
      <c r="D609" s="42"/>
      <c r="E609" s="30"/>
      <c r="F609" s="9"/>
      <c r="G609" s="100"/>
      <c r="H609" s="65"/>
      <c r="I609" s="85"/>
      <c r="J609" s="86"/>
      <c r="K609" s="48"/>
      <c r="L609" s="85"/>
      <c r="M609" s="86"/>
    </row>
    <row r="610" spans="1:13" ht="63.6" customHeight="1" x14ac:dyDescent="0.4">
      <c r="A610" s="377">
        <v>4.2</v>
      </c>
      <c r="B610" s="380" t="s">
        <v>916</v>
      </c>
      <c r="C610" s="383" t="s">
        <v>52</v>
      </c>
      <c r="D610" s="386" t="s">
        <v>409</v>
      </c>
      <c r="E610" s="389">
        <f>I617</f>
        <v>16</v>
      </c>
      <c r="F610" s="376"/>
      <c r="G610" s="161">
        <v>100</v>
      </c>
      <c r="H610" s="4" t="s">
        <v>1024</v>
      </c>
      <c r="I610" s="73">
        <v>3</v>
      </c>
      <c r="J610" s="74">
        <f>I610*8%/47</f>
        <v>5.106382978723404E-3</v>
      </c>
      <c r="K610" s="164" t="str">
        <f t="shared" si="47"/>
        <v/>
      </c>
      <c r="L610" s="94"/>
      <c r="M610" s="74">
        <f>L610*8%/47</f>
        <v>0</v>
      </c>
    </row>
    <row r="611" spans="1:13" ht="15.6" customHeight="1" x14ac:dyDescent="0.4">
      <c r="A611" s="378"/>
      <c r="B611" s="381"/>
      <c r="C611" s="384"/>
      <c r="D611" s="387"/>
      <c r="E611" s="390"/>
      <c r="F611" s="376"/>
      <c r="G611" s="162">
        <v>101</v>
      </c>
      <c r="H611" s="68" t="s">
        <v>604</v>
      </c>
      <c r="I611" s="69">
        <v>4</v>
      </c>
      <c r="J611" s="1">
        <f>I611*8%/47</f>
        <v>6.8085106382978723E-3</v>
      </c>
      <c r="K611" s="164" t="str">
        <f t="shared" si="47"/>
        <v/>
      </c>
      <c r="L611" s="40"/>
      <c r="M611" s="1">
        <f>L611*8%/47</f>
        <v>0</v>
      </c>
    </row>
    <row r="612" spans="1:13" ht="15.6" customHeight="1" x14ac:dyDescent="0.4">
      <c r="A612" s="378"/>
      <c r="B612" s="381"/>
      <c r="C612" s="384"/>
      <c r="D612" s="387"/>
      <c r="E612" s="390"/>
      <c r="F612" s="376"/>
      <c r="G612" s="162">
        <v>102</v>
      </c>
      <c r="H612" s="68" t="s">
        <v>605</v>
      </c>
      <c r="I612" s="69">
        <v>2</v>
      </c>
      <c r="J612" s="1">
        <f t="shared" ref="J612:J616" si="54">I612*8%/47</f>
        <v>3.4042553191489361E-3</v>
      </c>
      <c r="K612" s="164" t="str">
        <f t="shared" si="47"/>
        <v/>
      </c>
      <c r="L612" s="40"/>
      <c r="M612" s="1">
        <f t="shared" ref="M612:M616" si="55">L612*8%/47</f>
        <v>0</v>
      </c>
    </row>
    <row r="613" spans="1:13" ht="50.4" x14ac:dyDescent="0.4">
      <c r="A613" s="378"/>
      <c r="B613" s="381"/>
      <c r="C613" s="384"/>
      <c r="D613" s="387"/>
      <c r="E613" s="390"/>
      <c r="F613" s="376"/>
      <c r="G613" s="162">
        <v>103</v>
      </c>
      <c r="H613" s="68" t="s">
        <v>725</v>
      </c>
      <c r="I613" s="69">
        <v>2</v>
      </c>
      <c r="J613" s="1">
        <f t="shared" si="54"/>
        <v>3.4042553191489361E-3</v>
      </c>
      <c r="K613" s="164" t="str">
        <f t="shared" si="47"/>
        <v/>
      </c>
      <c r="L613" s="40"/>
      <c r="M613" s="1">
        <f t="shared" si="55"/>
        <v>0</v>
      </c>
    </row>
    <row r="614" spans="1:13" ht="25.2" x14ac:dyDescent="0.4">
      <c r="A614" s="378"/>
      <c r="B614" s="381"/>
      <c r="C614" s="384"/>
      <c r="D614" s="387"/>
      <c r="E614" s="390"/>
      <c r="F614" s="376"/>
      <c r="G614" s="162">
        <v>104</v>
      </c>
      <c r="H614" s="68" t="s">
        <v>615</v>
      </c>
      <c r="I614" s="69">
        <v>1</v>
      </c>
      <c r="J614" s="1">
        <f t="shared" si="54"/>
        <v>1.7021276595744681E-3</v>
      </c>
      <c r="K614" s="164" t="str">
        <f t="shared" si="47"/>
        <v/>
      </c>
      <c r="L614" s="40"/>
      <c r="M614" s="1">
        <f t="shared" si="55"/>
        <v>0</v>
      </c>
    </row>
    <row r="615" spans="1:13" ht="50.4" x14ac:dyDescent="0.4">
      <c r="A615" s="378"/>
      <c r="B615" s="381"/>
      <c r="C615" s="384"/>
      <c r="D615" s="387"/>
      <c r="E615" s="390"/>
      <c r="F615" s="376"/>
      <c r="G615" s="162">
        <v>105</v>
      </c>
      <c r="H615" s="68" t="s">
        <v>739</v>
      </c>
      <c r="I615" s="69">
        <v>1</v>
      </c>
      <c r="J615" s="1">
        <f t="shared" si="54"/>
        <v>1.7021276595744681E-3</v>
      </c>
      <c r="K615" s="164" t="str">
        <f t="shared" si="47"/>
        <v/>
      </c>
      <c r="L615" s="40"/>
      <c r="M615" s="1">
        <f t="shared" si="55"/>
        <v>0</v>
      </c>
    </row>
    <row r="616" spans="1:13" ht="51" customHeight="1" x14ac:dyDescent="0.4">
      <c r="A616" s="378"/>
      <c r="B616" s="381"/>
      <c r="C616" s="384" t="s">
        <v>53</v>
      </c>
      <c r="D616" s="387" t="s">
        <v>1105</v>
      </c>
      <c r="E616" s="390"/>
      <c r="F616" s="6"/>
      <c r="G616" s="162">
        <v>106</v>
      </c>
      <c r="H616" s="68" t="s">
        <v>1106</v>
      </c>
      <c r="I616" s="79">
        <v>3</v>
      </c>
      <c r="J616" s="1">
        <f t="shared" si="54"/>
        <v>5.106382978723404E-3</v>
      </c>
      <c r="K616" s="164" t="str">
        <f t="shared" si="47"/>
        <v/>
      </c>
      <c r="L616" s="40"/>
      <c r="M616" s="1">
        <f t="shared" si="55"/>
        <v>0</v>
      </c>
    </row>
    <row r="617" spans="1:13" ht="16.2" customHeight="1" thickBot="1" x14ac:dyDescent="0.45">
      <c r="A617" s="379"/>
      <c r="B617" s="382"/>
      <c r="C617" s="385"/>
      <c r="D617" s="388"/>
      <c r="E617" s="391"/>
      <c r="F617" s="6"/>
      <c r="G617" s="392" t="s">
        <v>4</v>
      </c>
      <c r="H617" s="393"/>
      <c r="I617" s="70">
        <f>SUM(I610:I616)</f>
        <v>16</v>
      </c>
      <c r="J617" s="2">
        <f>SUM(J610:J616)</f>
        <v>2.7234042553191493E-2</v>
      </c>
      <c r="K617" s="236" t="str">
        <f t="shared" si="47"/>
        <v/>
      </c>
      <c r="L617" s="3">
        <f>SUM(L610:L616)</f>
        <v>0</v>
      </c>
      <c r="M617" s="2">
        <f>SUM(M610:M616)</f>
        <v>0</v>
      </c>
    </row>
    <row r="618" spans="1:13" ht="6" customHeight="1" thickBot="1" x14ac:dyDescent="0.45">
      <c r="A618" s="48"/>
      <c r="B618" s="42"/>
      <c r="C618" s="48"/>
      <c r="D618" s="65"/>
      <c r="E618" s="48"/>
      <c r="G618" s="84"/>
      <c r="H618" s="84"/>
      <c r="I618" s="91"/>
      <c r="J618" s="92"/>
      <c r="K618" s="48"/>
      <c r="L618" s="95"/>
      <c r="M618" s="96"/>
    </row>
    <row r="619" spans="1:13" x14ac:dyDescent="0.4">
      <c r="A619" s="414" t="s">
        <v>186</v>
      </c>
      <c r="B619" s="415"/>
      <c r="C619" s="415"/>
      <c r="D619" s="415"/>
      <c r="E619" s="415"/>
      <c r="F619" s="415"/>
      <c r="G619" s="415"/>
      <c r="H619" s="415"/>
      <c r="I619" s="415"/>
      <c r="J619" s="416"/>
      <c r="K619" s="164"/>
      <c r="L619" s="33" t="s">
        <v>72</v>
      </c>
      <c r="M619" s="34" t="s">
        <v>82</v>
      </c>
    </row>
    <row r="620" spans="1:13" x14ac:dyDescent="0.4">
      <c r="A620" s="159">
        <f>G610</f>
        <v>100</v>
      </c>
      <c r="B620" s="417"/>
      <c r="C620" s="418"/>
      <c r="D620" s="418"/>
      <c r="E620" s="418"/>
      <c r="F620" s="418"/>
      <c r="G620" s="418"/>
      <c r="H620" s="418"/>
      <c r="I620" s="418"/>
      <c r="J620" s="419"/>
      <c r="K620" s="48"/>
      <c r="L620" s="36"/>
      <c r="M620" s="37"/>
    </row>
    <row r="621" spans="1:13" x14ac:dyDescent="0.4">
      <c r="A621" s="159">
        <f t="shared" ref="A621:A625" si="56">G611</f>
        <v>101</v>
      </c>
      <c r="B621" s="417"/>
      <c r="C621" s="418"/>
      <c r="D621" s="418"/>
      <c r="E621" s="418"/>
      <c r="F621" s="418"/>
      <c r="G621" s="418"/>
      <c r="H621" s="418"/>
      <c r="I621" s="418"/>
      <c r="J621" s="419"/>
      <c r="K621" s="48"/>
      <c r="L621" s="36"/>
      <c r="M621" s="37"/>
    </row>
    <row r="622" spans="1:13" x14ac:dyDescent="0.4">
      <c r="A622" s="159">
        <f t="shared" si="56"/>
        <v>102</v>
      </c>
      <c r="B622" s="417"/>
      <c r="C622" s="418"/>
      <c r="D622" s="418"/>
      <c r="E622" s="418"/>
      <c r="F622" s="418"/>
      <c r="G622" s="418"/>
      <c r="H622" s="418"/>
      <c r="I622" s="418"/>
      <c r="J622" s="419"/>
      <c r="K622" s="48"/>
      <c r="L622" s="36"/>
      <c r="M622" s="37"/>
    </row>
    <row r="623" spans="1:13" x14ac:dyDescent="0.4">
      <c r="A623" s="159">
        <f t="shared" si="56"/>
        <v>103</v>
      </c>
      <c r="B623" s="417"/>
      <c r="C623" s="418"/>
      <c r="D623" s="418"/>
      <c r="E623" s="418"/>
      <c r="F623" s="418"/>
      <c r="G623" s="418"/>
      <c r="H623" s="418"/>
      <c r="I623" s="418"/>
      <c r="J623" s="419"/>
      <c r="K623" s="48"/>
      <c r="L623" s="36"/>
      <c r="M623" s="37"/>
    </row>
    <row r="624" spans="1:13" x14ac:dyDescent="0.4">
      <c r="A624" s="159">
        <f t="shared" si="56"/>
        <v>104</v>
      </c>
      <c r="B624" s="417"/>
      <c r="C624" s="418"/>
      <c r="D624" s="418"/>
      <c r="E624" s="418"/>
      <c r="F624" s="418"/>
      <c r="G624" s="418"/>
      <c r="H624" s="418"/>
      <c r="I624" s="418"/>
      <c r="J624" s="419"/>
      <c r="K624" s="48"/>
      <c r="L624" s="36"/>
      <c r="M624" s="37"/>
    </row>
    <row r="625" spans="1:13" x14ac:dyDescent="0.4">
      <c r="A625" s="159">
        <f t="shared" si="56"/>
        <v>105</v>
      </c>
      <c r="B625" s="417"/>
      <c r="C625" s="418"/>
      <c r="D625" s="418"/>
      <c r="E625" s="418"/>
      <c r="F625" s="418"/>
      <c r="G625" s="418"/>
      <c r="H625" s="418"/>
      <c r="I625" s="418"/>
      <c r="J625" s="419"/>
      <c r="K625" s="48"/>
      <c r="L625" s="36"/>
      <c r="M625" s="37"/>
    </row>
    <row r="626" spans="1:13" ht="13.2" thickBot="1" x14ac:dyDescent="0.45">
      <c r="A626" s="160">
        <f>G616</f>
        <v>106</v>
      </c>
      <c r="B626" s="422"/>
      <c r="C626" s="423"/>
      <c r="D626" s="423"/>
      <c r="E626" s="423"/>
      <c r="F626" s="423"/>
      <c r="G626" s="423"/>
      <c r="H626" s="423"/>
      <c r="I626" s="423"/>
      <c r="J626" s="424"/>
      <c r="K626" s="48"/>
      <c r="L626" s="38"/>
      <c r="M626" s="39"/>
    </row>
    <row r="627" spans="1:13" ht="6" customHeight="1" thickBot="1" x14ac:dyDescent="0.45">
      <c r="K627" s="48"/>
    </row>
    <row r="628" spans="1:13" ht="37.799999999999997" x14ac:dyDescent="0.4">
      <c r="A628" s="377">
        <v>4.3</v>
      </c>
      <c r="B628" s="380" t="s">
        <v>915</v>
      </c>
      <c r="C628" s="166" t="s">
        <v>54</v>
      </c>
      <c r="D628" s="168" t="s">
        <v>622</v>
      </c>
      <c r="E628" s="389">
        <f>I631</f>
        <v>10</v>
      </c>
      <c r="F628" s="6"/>
      <c r="G628" s="161">
        <v>107</v>
      </c>
      <c r="H628" s="4" t="s">
        <v>674</v>
      </c>
      <c r="I628" s="73">
        <v>3</v>
      </c>
      <c r="J628" s="74">
        <f>I628*8%/47</f>
        <v>5.106382978723404E-3</v>
      </c>
      <c r="K628" s="164" t="str">
        <f t="shared" si="47"/>
        <v/>
      </c>
      <c r="L628" s="94"/>
      <c r="M628" s="74">
        <f>L628*8%/47</f>
        <v>0</v>
      </c>
    </row>
    <row r="629" spans="1:13" x14ac:dyDescent="0.4">
      <c r="A629" s="378"/>
      <c r="B629" s="381"/>
      <c r="C629" s="384" t="s">
        <v>249</v>
      </c>
      <c r="D629" s="387" t="s">
        <v>200</v>
      </c>
      <c r="E629" s="390"/>
      <c r="F629" s="376"/>
      <c r="G629" s="162">
        <v>108</v>
      </c>
      <c r="H629" s="68" t="s">
        <v>293</v>
      </c>
      <c r="I629" s="69">
        <v>3</v>
      </c>
      <c r="J629" s="1">
        <f>I629*8%/47</f>
        <v>5.106382978723404E-3</v>
      </c>
      <c r="K629" s="164" t="str">
        <f t="shared" si="47"/>
        <v/>
      </c>
      <c r="L629" s="40"/>
      <c r="M629" s="1">
        <f>L629*8%/47</f>
        <v>0</v>
      </c>
    </row>
    <row r="630" spans="1:13" ht="38.4" customHeight="1" x14ac:dyDescent="0.4">
      <c r="A630" s="378"/>
      <c r="B630" s="381"/>
      <c r="C630" s="384"/>
      <c r="D630" s="387"/>
      <c r="E630" s="390"/>
      <c r="F630" s="376"/>
      <c r="G630" s="162">
        <v>109</v>
      </c>
      <c r="H630" s="68" t="s">
        <v>393</v>
      </c>
      <c r="I630" s="69">
        <v>4</v>
      </c>
      <c r="J630" s="1">
        <f>I630*8%/47</f>
        <v>6.8085106382978723E-3</v>
      </c>
      <c r="K630" s="164" t="str">
        <f t="shared" si="47"/>
        <v/>
      </c>
      <c r="L630" s="40"/>
      <c r="M630" s="1">
        <f>L630*8%/47</f>
        <v>0</v>
      </c>
    </row>
    <row r="631" spans="1:13" ht="16.2" customHeight="1" thickBot="1" x14ac:dyDescent="0.45">
      <c r="A631" s="379"/>
      <c r="B631" s="382"/>
      <c r="C631" s="385"/>
      <c r="D631" s="388"/>
      <c r="E631" s="391"/>
      <c r="F631" s="6"/>
      <c r="G631" s="392" t="s">
        <v>4</v>
      </c>
      <c r="H631" s="393"/>
      <c r="I631" s="70">
        <f>SUM(I628:I630)</f>
        <v>10</v>
      </c>
      <c r="J631" s="2">
        <f>SUM(J628:J630)</f>
        <v>1.7021276595744681E-2</v>
      </c>
      <c r="K631" s="236" t="str">
        <f t="shared" si="47"/>
        <v/>
      </c>
      <c r="L631" s="3">
        <f>SUM(L628:L630)</f>
        <v>0</v>
      </c>
      <c r="M631" s="2">
        <f>SUM(M628:M630)</f>
        <v>0</v>
      </c>
    </row>
    <row r="632" spans="1:13" ht="6" customHeight="1" thickBot="1" x14ac:dyDescent="0.45">
      <c r="A632" s="48"/>
      <c r="B632" s="42"/>
      <c r="C632" s="48"/>
      <c r="D632" s="65"/>
      <c r="E632" s="48"/>
      <c r="G632" s="84"/>
      <c r="H632" s="84"/>
      <c r="I632" s="91"/>
      <c r="J632" s="98"/>
      <c r="K632" s="48"/>
      <c r="L632" s="91"/>
      <c r="M632" s="101"/>
    </row>
    <row r="633" spans="1:13" ht="14.4" customHeight="1" x14ac:dyDescent="0.4">
      <c r="A633" s="414" t="s">
        <v>186</v>
      </c>
      <c r="B633" s="415"/>
      <c r="C633" s="415"/>
      <c r="D633" s="415"/>
      <c r="E633" s="415"/>
      <c r="F633" s="415"/>
      <c r="G633" s="415"/>
      <c r="H633" s="415"/>
      <c r="I633" s="415"/>
      <c r="J633" s="416"/>
      <c r="K633" s="164"/>
      <c r="L633" s="33" t="s">
        <v>72</v>
      </c>
      <c r="M633" s="34" t="s">
        <v>82</v>
      </c>
    </row>
    <row r="634" spans="1:13" x14ac:dyDescent="0.4">
      <c r="A634" s="159">
        <f>G628</f>
        <v>107</v>
      </c>
      <c r="B634" s="417"/>
      <c r="C634" s="418"/>
      <c r="D634" s="418"/>
      <c r="E634" s="418"/>
      <c r="F634" s="418"/>
      <c r="G634" s="418"/>
      <c r="H634" s="418"/>
      <c r="I634" s="418"/>
      <c r="J634" s="419"/>
      <c r="K634" s="48"/>
      <c r="L634" s="36"/>
      <c r="M634" s="37"/>
    </row>
    <row r="635" spans="1:13" x14ac:dyDescent="0.4">
      <c r="A635" s="159">
        <f t="shared" ref="A635:A636" si="57">G629</f>
        <v>108</v>
      </c>
      <c r="B635" s="417"/>
      <c r="C635" s="418"/>
      <c r="D635" s="418"/>
      <c r="E635" s="418"/>
      <c r="F635" s="418"/>
      <c r="G635" s="418"/>
      <c r="H635" s="418"/>
      <c r="I635" s="418"/>
      <c r="J635" s="419"/>
      <c r="K635" s="48"/>
      <c r="L635" s="36"/>
      <c r="M635" s="37"/>
    </row>
    <row r="636" spans="1:13" ht="13.2" thickBot="1" x14ac:dyDescent="0.45">
      <c r="A636" s="160">
        <f t="shared" si="57"/>
        <v>109</v>
      </c>
      <c r="B636" s="422"/>
      <c r="C636" s="423"/>
      <c r="D636" s="423"/>
      <c r="E636" s="423"/>
      <c r="F636" s="423"/>
      <c r="G636" s="423"/>
      <c r="H636" s="423"/>
      <c r="I636" s="423"/>
      <c r="J636" s="424"/>
      <c r="K636" s="48"/>
      <c r="L636" s="38"/>
      <c r="M636" s="39"/>
    </row>
    <row r="637" spans="1:13" ht="6" customHeight="1" thickBot="1" x14ac:dyDescent="0.45">
      <c r="K637" s="48"/>
    </row>
    <row r="638" spans="1:13" ht="37.799999999999997" x14ac:dyDescent="0.4">
      <c r="A638" s="377">
        <v>4.4000000000000004</v>
      </c>
      <c r="B638" s="380" t="s">
        <v>914</v>
      </c>
      <c r="C638" s="166" t="s">
        <v>55</v>
      </c>
      <c r="D638" s="168" t="s">
        <v>623</v>
      </c>
      <c r="E638" s="389">
        <f>I641</f>
        <v>8</v>
      </c>
      <c r="F638" s="167"/>
      <c r="G638" s="161">
        <v>110</v>
      </c>
      <c r="H638" s="4" t="s">
        <v>936</v>
      </c>
      <c r="I638" s="73">
        <v>4</v>
      </c>
      <c r="J638" s="74">
        <f>I638*8%/47</f>
        <v>6.8085106382978723E-3</v>
      </c>
      <c r="K638" s="164" t="str">
        <f t="shared" si="47"/>
        <v/>
      </c>
      <c r="L638" s="94"/>
      <c r="M638" s="74">
        <f>L638*8%/47</f>
        <v>0</v>
      </c>
    </row>
    <row r="639" spans="1:13" ht="25.2" customHeight="1" x14ac:dyDescent="0.4">
      <c r="A639" s="378"/>
      <c r="B639" s="381"/>
      <c r="C639" s="384" t="s">
        <v>84</v>
      </c>
      <c r="D639" s="387" t="s">
        <v>666</v>
      </c>
      <c r="E639" s="390"/>
      <c r="F639" s="376"/>
      <c r="G639" s="162">
        <v>111</v>
      </c>
      <c r="H639" s="193" t="s">
        <v>616</v>
      </c>
      <c r="I639" s="69">
        <v>2</v>
      </c>
      <c r="J639" s="1">
        <f>I639*8%/47</f>
        <v>3.4042553191489361E-3</v>
      </c>
      <c r="K639" s="164" t="str">
        <f t="shared" ref="K639:K702" si="58">IF(AND(L639&gt;=0,L639&lt;=I639),"",IF(AND(L639&gt;I639),"*"))</f>
        <v/>
      </c>
      <c r="L639" s="40"/>
      <c r="M639" s="1">
        <f>L639*8%/47</f>
        <v>0</v>
      </c>
    </row>
    <row r="640" spans="1:13" ht="25.2" x14ac:dyDescent="0.4">
      <c r="A640" s="378"/>
      <c r="B640" s="381"/>
      <c r="C640" s="384"/>
      <c r="D640" s="387"/>
      <c r="E640" s="390"/>
      <c r="F640" s="376"/>
      <c r="G640" s="162">
        <v>112</v>
      </c>
      <c r="H640" s="193" t="s">
        <v>201</v>
      </c>
      <c r="I640" s="69">
        <v>2</v>
      </c>
      <c r="J640" s="1">
        <f>I640*8%/47</f>
        <v>3.4042553191489361E-3</v>
      </c>
      <c r="K640" s="164" t="str">
        <f t="shared" si="58"/>
        <v/>
      </c>
      <c r="L640" s="40"/>
      <c r="M640" s="1">
        <f>L640*8%/47</f>
        <v>0</v>
      </c>
    </row>
    <row r="641" spans="1:13" ht="16.2" customHeight="1" thickBot="1" x14ac:dyDescent="0.45">
      <c r="A641" s="379"/>
      <c r="B641" s="382"/>
      <c r="C641" s="385"/>
      <c r="D641" s="388"/>
      <c r="E641" s="391"/>
      <c r="F641" s="6"/>
      <c r="G641" s="392" t="s">
        <v>4</v>
      </c>
      <c r="H641" s="393"/>
      <c r="I641" s="70">
        <f>SUM(I638:I640)</f>
        <v>8</v>
      </c>
      <c r="J641" s="2">
        <f>SUM(J638:J640)</f>
        <v>1.3617021276595745E-2</v>
      </c>
      <c r="K641" s="236" t="str">
        <f t="shared" si="58"/>
        <v/>
      </c>
      <c r="L641" s="3">
        <f>SUM(L638:L640)</f>
        <v>0</v>
      </c>
      <c r="M641" s="2">
        <f>SUM(M638:M640)</f>
        <v>0</v>
      </c>
    </row>
    <row r="642" spans="1:13" ht="6" customHeight="1" thickBot="1" x14ac:dyDescent="0.45">
      <c r="K642" s="48"/>
    </row>
    <row r="643" spans="1:13" ht="13.95" customHeight="1" x14ac:dyDescent="0.4">
      <c r="A643" s="373" t="s">
        <v>186</v>
      </c>
      <c r="B643" s="374"/>
      <c r="C643" s="374"/>
      <c r="D643" s="374"/>
      <c r="E643" s="374"/>
      <c r="F643" s="374"/>
      <c r="G643" s="374"/>
      <c r="H643" s="374"/>
      <c r="I643" s="374"/>
      <c r="J643" s="375"/>
      <c r="K643" s="164"/>
      <c r="L643" s="33" t="s">
        <v>72</v>
      </c>
      <c r="M643" s="34" t="s">
        <v>82</v>
      </c>
    </row>
    <row r="644" spans="1:13" x14ac:dyDescent="0.4">
      <c r="A644" s="159">
        <f>G638</f>
        <v>110</v>
      </c>
      <c r="B644" s="412"/>
      <c r="C644" s="412"/>
      <c r="D644" s="412"/>
      <c r="E644" s="412"/>
      <c r="F644" s="412"/>
      <c r="G644" s="412"/>
      <c r="H644" s="412"/>
      <c r="I644" s="412"/>
      <c r="J644" s="413"/>
      <c r="K644" s="48"/>
      <c r="L644" s="36"/>
      <c r="M644" s="37"/>
    </row>
    <row r="645" spans="1:13" x14ac:dyDescent="0.4">
      <c r="A645" s="159">
        <f t="shared" ref="A645:A646" si="59">G639</f>
        <v>111</v>
      </c>
      <c r="B645" s="412"/>
      <c r="C645" s="412"/>
      <c r="D645" s="412"/>
      <c r="E645" s="412"/>
      <c r="F645" s="412"/>
      <c r="G645" s="412"/>
      <c r="H645" s="412"/>
      <c r="I645" s="412"/>
      <c r="J645" s="413"/>
      <c r="K645" s="48"/>
      <c r="L645" s="36"/>
      <c r="M645" s="37"/>
    </row>
    <row r="646" spans="1:13" ht="13.2" thickBot="1" x14ac:dyDescent="0.45">
      <c r="A646" s="160">
        <f t="shared" si="59"/>
        <v>112</v>
      </c>
      <c r="B646" s="427"/>
      <c r="C646" s="427"/>
      <c r="D646" s="427"/>
      <c r="E646" s="427"/>
      <c r="F646" s="427"/>
      <c r="G646" s="427"/>
      <c r="H646" s="427"/>
      <c r="I646" s="427"/>
      <c r="J646" s="428"/>
      <c r="K646" s="48"/>
      <c r="L646" s="38"/>
      <c r="M646" s="39"/>
    </row>
    <row r="647" spans="1:13" ht="6" customHeight="1" thickBot="1" x14ac:dyDescent="0.45">
      <c r="K647" s="48"/>
    </row>
    <row r="648" spans="1:13" ht="24" customHeight="1" x14ac:dyDescent="0.4">
      <c r="A648" s="373" t="s">
        <v>913</v>
      </c>
      <c r="B648" s="374"/>
      <c r="C648" s="374"/>
      <c r="D648" s="374"/>
      <c r="E648" s="375"/>
      <c r="F648" s="449"/>
      <c r="G648" s="453" t="s">
        <v>18</v>
      </c>
      <c r="H648" s="454"/>
      <c r="I648" s="435">
        <f>I664+I687+I704+I718+I733+I749</f>
        <v>105</v>
      </c>
      <c r="J648" s="436"/>
      <c r="K648" s="164"/>
      <c r="L648" s="197" t="s">
        <v>621</v>
      </c>
      <c r="M648" s="195">
        <f>L664+L687+L704+L718+L733+L749</f>
        <v>0</v>
      </c>
    </row>
    <row r="649" spans="1:13" ht="25.2" customHeight="1" x14ac:dyDescent="0.4">
      <c r="A649" s="431" t="s">
        <v>452</v>
      </c>
      <c r="B649" s="429" t="s">
        <v>179</v>
      </c>
      <c r="C649" s="432" t="s">
        <v>272</v>
      </c>
      <c r="D649" s="429" t="s">
        <v>180</v>
      </c>
      <c r="E649" s="430" t="s">
        <v>2</v>
      </c>
      <c r="F649" s="449"/>
      <c r="G649" s="437" t="s">
        <v>176</v>
      </c>
      <c r="H649" s="439" t="s">
        <v>177</v>
      </c>
      <c r="I649" s="441" t="s">
        <v>181</v>
      </c>
      <c r="J649" s="443" t="s">
        <v>3</v>
      </c>
      <c r="K649" s="164"/>
      <c r="L649" s="431" t="s">
        <v>6</v>
      </c>
      <c r="M649" s="430"/>
    </row>
    <row r="650" spans="1:13" x14ac:dyDescent="0.4">
      <c r="A650" s="431"/>
      <c r="B650" s="429"/>
      <c r="C650" s="432"/>
      <c r="D650" s="429"/>
      <c r="E650" s="430"/>
      <c r="F650" s="7"/>
      <c r="G650" s="438"/>
      <c r="H650" s="440"/>
      <c r="I650" s="442"/>
      <c r="J650" s="444"/>
      <c r="K650" s="164"/>
      <c r="L650" s="191" t="s">
        <v>0</v>
      </c>
      <c r="M650" s="192" t="s">
        <v>1</v>
      </c>
    </row>
    <row r="651" spans="1:13" ht="25.2" customHeight="1" x14ac:dyDescent="0.4">
      <c r="A651" s="420">
        <v>5.0999999999999996</v>
      </c>
      <c r="B651" s="381" t="s">
        <v>443</v>
      </c>
      <c r="C651" s="387" t="s">
        <v>19</v>
      </c>
      <c r="D651" s="387" t="s">
        <v>652</v>
      </c>
      <c r="E651" s="430">
        <f>I664</f>
        <v>38</v>
      </c>
      <c r="F651" s="7"/>
      <c r="G651" s="66">
        <v>113</v>
      </c>
      <c r="H651" s="215" t="s">
        <v>675</v>
      </c>
      <c r="I651" s="198">
        <v>2</v>
      </c>
      <c r="J651" s="199">
        <f>I651*14%/105</f>
        <v>2.666666666666667E-3</v>
      </c>
      <c r="K651" s="164" t="str">
        <f t="shared" si="58"/>
        <v/>
      </c>
      <c r="L651" s="200"/>
      <c r="M651" s="199">
        <f>L651*14%/105</f>
        <v>0</v>
      </c>
    </row>
    <row r="652" spans="1:13" ht="15.6" customHeight="1" x14ac:dyDescent="0.4">
      <c r="A652" s="420"/>
      <c r="B652" s="381"/>
      <c r="C652" s="387"/>
      <c r="D652" s="387"/>
      <c r="E652" s="430"/>
      <c r="F652" s="7"/>
      <c r="G652" s="66">
        <v>114</v>
      </c>
      <c r="H652" s="215" t="s">
        <v>676</v>
      </c>
      <c r="I652" s="198">
        <v>2</v>
      </c>
      <c r="J652" s="199">
        <f t="shared" ref="J652:J663" si="60">I652*14%/105</f>
        <v>2.666666666666667E-3</v>
      </c>
      <c r="K652" s="164" t="str">
        <f t="shared" si="58"/>
        <v/>
      </c>
      <c r="L652" s="200"/>
      <c r="M652" s="199">
        <f t="shared" ref="M652:M663" si="61">L652*14%/105</f>
        <v>0</v>
      </c>
    </row>
    <row r="653" spans="1:13" ht="95.4" customHeight="1" x14ac:dyDescent="0.4">
      <c r="A653" s="420"/>
      <c r="B653" s="381"/>
      <c r="C653" s="387" t="s">
        <v>79</v>
      </c>
      <c r="D653" s="387" t="s">
        <v>644</v>
      </c>
      <c r="E653" s="430"/>
      <c r="F653" s="376"/>
      <c r="G653" s="66">
        <v>115</v>
      </c>
      <c r="H653" s="68" t="s">
        <v>1042</v>
      </c>
      <c r="I653" s="69">
        <v>3</v>
      </c>
      <c r="J653" s="199">
        <f t="shared" si="60"/>
        <v>4.0000000000000001E-3</v>
      </c>
      <c r="K653" s="164" t="str">
        <f t="shared" si="58"/>
        <v/>
      </c>
      <c r="L653" s="40"/>
      <c r="M653" s="199">
        <f t="shared" si="61"/>
        <v>0</v>
      </c>
    </row>
    <row r="654" spans="1:13" ht="119.4" customHeight="1" x14ac:dyDescent="0.4">
      <c r="A654" s="420"/>
      <c r="B654" s="381"/>
      <c r="C654" s="387"/>
      <c r="D654" s="387"/>
      <c r="E654" s="430"/>
      <c r="F654" s="376"/>
      <c r="G654" s="162">
        <v>116</v>
      </c>
      <c r="H654" s="68" t="s">
        <v>1025</v>
      </c>
      <c r="I654" s="69">
        <v>3</v>
      </c>
      <c r="J654" s="199">
        <f t="shared" si="60"/>
        <v>4.0000000000000001E-3</v>
      </c>
      <c r="K654" s="164" t="str">
        <f t="shared" si="58"/>
        <v/>
      </c>
      <c r="L654" s="40"/>
      <c r="M654" s="199">
        <f t="shared" si="61"/>
        <v>0</v>
      </c>
    </row>
    <row r="655" spans="1:13" ht="28.2" customHeight="1" x14ac:dyDescent="0.4">
      <c r="A655" s="420"/>
      <c r="B655" s="381"/>
      <c r="C655" s="387" t="s">
        <v>68</v>
      </c>
      <c r="D655" s="387" t="s">
        <v>726</v>
      </c>
      <c r="E655" s="430"/>
      <c r="F655" s="376"/>
      <c r="G655" s="162">
        <v>117</v>
      </c>
      <c r="H655" s="68" t="s">
        <v>569</v>
      </c>
      <c r="I655" s="69">
        <v>4</v>
      </c>
      <c r="J655" s="199">
        <f t="shared" si="60"/>
        <v>5.333333333333334E-3</v>
      </c>
      <c r="K655" s="164" t="str">
        <f t="shared" si="58"/>
        <v/>
      </c>
      <c r="L655" s="40"/>
      <c r="M655" s="199">
        <f t="shared" si="61"/>
        <v>0</v>
      </c>
    </row>
    <row r="656" spans="1:13" ht="23.4" customHeight="1" x14ac:dyDescent="0.4">
      <c r="A656" s="420"/>
      <c r="B656" s="381"/>
      <c r="C656" s="387"/>
      <c r="D656" s="387"/>
      <c r="E656" s="430"/>
      <c r="F656" s="376"/>
      <c r="G656" s="162">
        <v>118</v>
      </c>
      <c r="H656" s="68" t="s">
        <v>865</v>
      </c>
      <c r="I656" s="69">
        <v>2</v>
      </c>
      <c r="J656" s="199">
        <f t="shared" si="60"/>
        <v>2.666666666666667E-3</v>
      </c>
      <c r="K656" s="164" t="str">
        <f t="shared" si="58"/>
        <v/>
      </c>
      <c r="L656" s="40"/>
      <c r="M656" s="199">
        <f t="shared" si="61"/>
        <v>0</v>
      </c>
    </row>
    <row r="657" spans="1:13" ht="100.8" x14ac:dyDescent="0.4">
      <c r="A657" s="420"/>
      <c r="B657" s="381"/>
      <c r="C657" s="158" t="s">
        <v>250</v>
      </c>
      <c r="D657" s="158" t="s">
        <v>410</v>
      </c>
      <c r="E657" s="430"/>
      <c r="F657" s="167"/>
      <c r="G657" s="162">
        <v>119</v>
      </c>
      <c r="H657" s="68" t="s">
        <v>545</v>
      </c>
      <c r="I657" s="69">
        <v>4</v>
      </c>
      <c r="J657" s="199">
        <f t="shared" si="60"/>
        <v>5.333333333333334E-3</v>
      </c>
      <c r="K657" s="164" t="str">
        <f t="shared" si="58"/>
        <v/>
      </c>
      <c r="L657" s="40"/>
      <c r="M657" s="199">
        <f t="shared" si="61"/>
        <v>0</v>
      </c>
    </row>
    <row r="658" spans="1:13" ht="31.2" customHeight="1" x14ac:dyDescent="0.4">
      <c r="A658" s="420"/>
      <c r="B658" s="381"/>
      <c r="C658" s="387" t="s">
        <v>251</v>
      </c>
      <c r="D658" s="387" t="s">
        <v>411</v>
      </c>
      <c r="E658" s="430"/>
      <c r="F658" s="376"/>
      <c r="G658" s="162">
        <v>120</v>
      </c>
      <c r="H658" s="68" t="s">
        <v>412</v>
      </c>
      <c r="I658" s="69">
        <v>2</v>
      </c>
      <c r="J658" s="199">
        <f t="shared" si="60"/>
        <v>2.666666666666667E-3</v>
      </c>
      <c r="K658" s="164" t="str">
        <f t="shared" si="58"/>
        <v/>
      </c>
      <c r="L658" s="40"/>
      <c r="M658" s="199">
        <f t="shared" si="61"/>
        <v>0</v>
      </c>
    </row>
    <row r="659" spans="1:13" ht="22.95" customHeight="1" x14ac:dyDescent="0.4">
      <c r="A659" s="420"/>
      <c r="B659" s="381"/>
      <c r="C659" s="387"/>
      <c r="D659" s="387"/>
      <c r="E659" s="430"/>
      <c r="F659" s="376"/>
      <c r="G659" s="162">
        <v>121</v>
      </c>
      <c r="H659" s="68" t="s">
        <v>866</v>
      </c>
      <c r="I659" s="69">
        <v>2</v>
      </c>
      <c r="J659" s="199">
        <f t="shared" si="60"/>
        <v>2.666666666666667E-3</v>
      </c>
      <c r="K659" s="164" t="str">
        <f t="shared" si="58"/>
        <v/>
      </c>
      <c r="L659" s="40"/>
      <c r="M659" s="199">
        <f t="shared" si="61"/>
        <v>0</v>
      </c>
    </row>
    <row r="660" spans="1:13" ht="78.599999999999994" customHeight="1" x14ac:dyDescent="0.4">
      <c r="A660" s="420"/>
      <c r="B660" s="381"/>
      <c r="C660" s="158" t="s">
        <v>252</v>
      </c>
      <c r="D660" s="158" t="s">
        <v>364</v>
      </c>
      <c r="E660" s="430"/>
      <c r="F660" s="11"/>
      <c r="G660" s="162">
        <v>122</v>
      </c>
      <c r="H660" s="68" t="s">
        <v>1043</v>
      </c>
      <c r="I660" s="69">
        <v>4</v>
      </c>
      <c r="J660" s="199">
        <f t="shared" si="60"/>
        <v>5.333333333333334E-3</v>
      </c>
      <c r="K660" s="164" t="str">
        <f t="shared" si="58"/>
        <v/>
      </c>
      <c r="L660" s="40"/>
      <c r="M660" s="199">
        <f t="shared" si="61"/>
        <v>0</v>
      </c>
    </row>
    <row r="661" spans="1:13" ht="49.2" customHeight="1" x14ac:dyDescent="0.4">
      <c r="A661" s="420"/>
      <c r="B661" s="381"/>
      <c r="C661" s="387" t="s">
        <v>253</v>
      </c>
      <c r="D661" s="387" t="s">
        <v>273</v>
      </c>
      <c r="E661" s="430"/>
      <c r="F661" s="376"/>
      <c r="G661" s="162">
        <v>123</v>
      </c>
      <c r="H661" s="68" t="s">
        <v>935</v>
      </c>
      <c r="I661" s="69">
        <v>4</v>
      </c>
      <c r="J661" s="199">
        <f t="shared" si="60"/>
        <v>5.333333333333334E-3</v>
      </c>
      <c r="K661" s="164" t="str">
        <f t="shared" si="58"/>
        <v/>
      </c>
      <c r="L661" s="40"/>
      <c r="M661" s="199">
        <f t="shared" si="61"/>
        <v>0</v>
      </c>
    </row>
    <row r="662" spans="1:13" ht="15.6" customHeight="1" x14ac:dyDescent="0.4">
      <c r="A662" s="420"/>
      <c r="B662" s="381"/>
      <c r="C662" s="387"/>
      <c r="D662" s="387"/>
      <c r="E662" s="430"/>
      <c r="F662" s="376"/>
      <c r="G662" s="162">
        <v>124</v>
      </c>
      <c r="H662" s="68" t="s">
        <v>844</v>
      </c>
      <c r="I662" s="69">
        <v>4</v>
      </c>
      <c r="J662" s="199">
        <f t="shared" si="60"/>
        <v>5.333333333333334E-3</v>
      </c>
      <c r="K662" s="164" t="str">
        <f t="shared" si="58"/>
        <v/>
      </c>
      <c r="L662" s="40"/>
      <c r="M662" s="199">
        <f t="shared" si="61"/>
        <v>0</v>
      </c>
    </row>
    <row r="663" spans="1:13" ht="37.200000000000003" customHeight="1" x14ac:dyDescent="0.4">
      <c r="A663" s="420"/>
      <c r="B663" s="381"/>
      <c r="C663" s="387" t="s">
        <v>508</v>
      </c>
      <c r="D663" s="387" t="s">
        <v>845</v>
      </c>
      <c r="E663" s="430"/>
      <c r="F663" s="167"/>
      <c r="G663" s="162">
        <v>125</v>
      </c>
      <c r="H663" s="68" t="s">
        <v>846</v>
      </c>
      <c r="I663" s="69">
        <v>2</v>
      </c>
      <c r="J663" s="199">
        <f t="shared" si="60"/>
        <v>2.666666666666667E-3</v>
      </c>
      <c r="K663" s="164" t="str">
        <f t="shared" si="58"/>
        <v/>
      </c>
      <c r="L663" s="40"/>
      <c r="M663" s="199">
        <f t="shared" si="61"/>
        <v>0</v>
      </c>
    </row>
    <row r="664" spans="1:13" ht="16.2" customHeight="1" thickBot="1" x14ac:dyDescent="0.45">
      <c r="A664" s="421"/>
      <c r="B664" s="382"/>
      <c r="C664" s="388"/>
      <c r="D664" s="388"/>
      <c r="E664" s="456"/>
      <c r="F664" s="11"/>
      <c r="G664" s="392" t="s">
        <v>4</v>
      </c>
      <c r="H664" s="393"/>
      <c r="I664" s="75">
        <f>SUM(I651:I663)</f>
        <v>38</v>
      </c>
      <c r="J664" s="13">
        <f>SUM(J651:J663)</f>
        <v>5.0666666666666679E-2</v>
      </c>
      <c r="K664" s="236" t="str">
        <f t="shared" si="58"/>
        <v/>
      </c>
      <c r="L664" s="14">
        <f>SUM(L651:L663)</f>
        <v>0</v>
      </c>
      <c r="M664" s="13">
        <f>SUM(M651:M663)</f>
        <v>0</v>
      </c>
    </row>
    <row r="665" spans="1:13" ht="6" customHeight="1" thickBot="1" x14ac:dyDescent="0.45">
      <c r="A665" s="30"/>
      <c r="B665" s="42"/>
      <c r="C665" s="30"/>
      <c r="D665" s="65"/>
      <c r="E665" s="30"/>
      <c r="F665" s="9"/>
      <c r="G665" s="84"/>
      <c r="H665" s="84"/>
      <c r="I665" s="85"/>
      <c r="J665" s="86"/>
      <c r="K665" s="48"/>
      <c r="L665" s="85"/>
      <c r="M665" s="86"/>
    </row>
    <row r="666" spans="1:13" x14ac:dyDescent="0.4">
      <c r="A666" s="373" t="s">
        <v>186</v>
      </c>
      <c r="B666" s="374"/>
      <c r="C666" s="374"/>
      <c r="D666" s="374"/>
      <c r="E666" s="374"/>
      <c r="F666" s="374"/>
      <c r="G666" s="374"/>
      <c r="H666" s="374"/>
      <c r="I666" s="374"/>
      <c r="J666" s="375"/>
      <c r="K666" s="164"/>
      <c r="L666" s="33" t="s">
        <v>72</v>
      </c>
      <c r="M666" s="34" t="s">
        <v>82</v>
      </c>
    </row>
    <row r="667" spans="1:13" x14ac:dyDescent="0.4">
      <c r="A667" s="159">
        <f>G651</f>
        <v>113</v>
      </c>
      <c r="B667" s="412"/>
      <c r="C667" s="412"/>
      <c r="D667" s="412"/>
      <c r="E667" s="412"/>
      <c r="F667" s="412"/>
      <c r="G667" s="412"/>
      <c r="H667" s="412"/>
      <c r="I667" s="412"/>
      <c r="J667" s="413"/>
      <c r="K667" s="48"/>
      <c r="L667" s="36"/>
      <c r="M667" s="37"/>
    </row>
    <row r="668" spans="1:13" x14ac:dyDescent="0.4">
      <c r="A668" s="159">
        <f t="shared" ref="A668:A678" si="62">G652</f>
        <v>114</v>
      </c>
      <c r="B668" s="412"/>
      <c r="C668" s="412"/>
      <c r="D668" s="412"/>
      <c r="E668" s="412"/>
      <c r="F668" s="412"/>
      <c r="G668" s="412"/>
      <c r="H668" s="412"/>
      <c r="I668" s="412"/>
      <c r="J668" s="413"/>
      <c r="K668" s="48"/>
      <c r="L668" s="36"/>
      <c r="M668" s="37"/>
    </row>
    <row r="669" spans="1:13" x14ac:dyDescent="0.4">
      <c r="A669" s="159">
        <f t="shared" si="62"/>
        <v>115</v>
      </c>
      <c r="B669" s="412"/>
      <c r="C669" s="412"/>
      <c r="D669" s="412"/>
      <c r="E669" s="412"/>
      <c r="F669" s="412"/>
      <c r="G669" s="412"/>
      <c r="H669" s="412"/>
      <c r="I669" s="412"/>
      <c r="J669" s="413"/>
      <c r="K669" s="48"/>
      <c r="L669" s="36"/>
      <c r="M669" s="37"/>
    </row>
    <row r="670" spans="1:13" x14ac:dyDescent="0.4">
      <c r="A670" s="159">
        <f t="shared" si="62"/>
        <v>116</v>
      </c>
      <c r="B670" s="412"/>
      <c r="C670" s="412"/>
      <c r="D670" s="412"/>
      <c r="E670" s="412"/>
      <c r="F670" s="412"/>
      <c r="G670" s="412"/>
      <c r="H670" s="412"/>
      <c r="I670" s="412"/>
      <c r="J670" s="413"/>
      <c r="K670" s="48"/>
      <c r="L670" s="36"/>
      <c r="M670" s="37"/>
    </row>
    <row r="671" spans="1:13" x14ac:dyDescent="0.4">
      <c r="A671" s="159">
        <f t="shared" si="62"/>
        <v>117</v>
      </c>
      <c r="B671" s="412"/>
      <c r="C671" s="412"/>
      <c r="D671" s="412"/>
      <c r="E671" s="412"/>
      <c r="F671" s="412"/>
      <c r="G671" s="412"/>
      <c r="H671" s="412"/>
      <c r="I671" s="412"/>
      <c r="J671" s="413"/>
      <c r="K671" s="48"/>
      <c r="L671" s="36"/>
      <c r="M671" s="37"/>
    </row>
    <row r="672" spans="1:13" x14ac:dyDescent="0.4">
      <c r="A672" s="159">
        <f t="shared" si="62"/>
        <v>118</v>
      </c>
      <c r="B672" s="412"/>
      <c r="C672" s="412"/>
      <c r="D672" s="412"/>
      <c r="E672" s="412"/>
      <c r="F672" s="412"/>
      <c r="G672" s="412"/>
      <c r="H672" s="412"/>
      <c r="I672" s="412"/>
      <c r="J672" s="413"/>
      <c r="K672" s="48"/>
      <c r="L672" s="36"/>
      <c r="M672" s="37"/>
    </row>
    <row r="673" spans="1:13" x14ac:dyDescent="0.4">
      <c r="A673" s="159">
        <f t="shared" si="62"/>
        <v>119</v>
      </c>
      <c r="B673" s="412"/>
      <c r="C673" s="412"/>
      <c r="D673" s="412"/>
      <c r="E673" s="412"/>
      <c r="F673" s="412"/>
      <c r="G673" s="412"/>
      <c r="H673" s="412"/>
      <c r="I673" s="412"/>
      <c r="J673" s="413"/>
      <c r="K673" s="48"/>
      <c r="L673" s="36"/>
      <c r="M673" s="37"/>
    </row>
    <row r="674" spans="1:13" x14ac:dyDescent="0.4">
      <c r="A674" s="159">
        <f t="shared" si="62"/>
        <v>120</v>
      </c>
      <c r="B674" s="412"/>
      <c r="C674" s="412"/>
      <c r="D674" s="412"/>
      <c r="E674" s="412"/>
      <c r="F674" s="412"/>
      <c r="G674" s="412"/>
      <c r="H674" s="412"/>
      <c r="I674" s="412"/>
      <c r="J674" s="413"/>
      <c r="K674" s="48"/>
      <c r="L674" s="36"/>
      <c r="M674" s="37"/>
    </row>
    <row r="675" spans="1:13" x14ac:dyDescent="0.4">
      <c r="A675" s="159">
        <f t="shared" si="62"/>
        <v>121</v>
      </c>
      <c r="B675" s="412"/>
      <c r="C675" s="412"/>
      <c r="D675" s="412"/>
      <c r="E675" s="412"/>
      <c r="F675" s="412"/>
      <c r="G675" s="412"/>
      <c r="H675" s="412"/>
      <c r="I675" s="412"/>
      <c r="J675" s="413"/>
      <c r="K675" s="48"/>
      <c r="L675" s="36"/>
      <c r="M675" s="37"/>
    </row>
    <row r="676" spans="1:13" x14ac:dyDescent="0.4">
      <c r="A676" s="159">
        <f t="shared" si="62"/>
        <v>122</v>
      </c>
      <c r="B676" s="412"/>
      <c r="C676" s="412"/>
      <c r="D676" s="412"/>
      <c r="E676" s="412"/>
      <c r="F676" s="412"/>
      <c r="G676" s="412"/>
      <c r="H676" s="412"/>
      <c r="I676" s="412"/>
      <c r="J676" s="413"/>
      <c r="K676" s="48"/>
      <c r="L676" s="36"/>
      <c r="M676" s="37"/>
    </row>
    <row r="677" spans="1:13" x14ac:dyDescent="0.4">
      <c r="A677" s="159">
        <f t="shared" si="62"/>
        <v>123</v>
      </c>
      <c r="B677" s="412"/>
      <c r="C677" s="412"/>
      <c r="D677" s="412"/>
      <c r="E677" s="412"/>
      <c r="F677" s="412"/>
      <c r="G677" s="412"/>
      <c r="H677" s="412"/>
      <c r="I677" s="412"/>
      <c r="J677" s="413"/>
      <c r="K677" s="48"/>
      <c r="L677" s="36"/>
      <c r="M677" s="37"/>
    </row>
    <row r="678" spans="1:13" x14ac:dyDescent="0.4">
      <c r="A678" s="159">
        <f t="shared" si="62"/>
        <v>124</v>
      </c>
      <c r="B678" s="412"/>
      <c r="C678" s="412"/>
      <c r="D678" s="412"/>
      <c r="E678" s="412"/>
      <c r="F678" s="412"/>
      <c r="G678" s="412"/>
      <c r="H678" s="412"/>
      <c r="I678" s="412"/>
      <c r="J678" s="413"/>
      <c r="K678" s="48"/>
      <c r="L678" s="36"/>
      <c r="M678" s="37"/>
    </row>
    <row r="679" spans="1:13" ht="13.2" thickBot="1" x14ac:dyDescent="0.45">
      <c r="A679" s="160">
        <f>G663</f>
        <v>125</v>
      </c>
      <c r="B679" s="427"/>
      <c r="C679" s="427"/>
      <c r="D679" s="427"/>
      <c r="E679" s="427"/>
      <c r="F679" s="427"/>
      <c r="G679" s="427"/>
      <c r="H679" s="427"/>
      <c r="I679" s="427"/>
      <c r="J679" s="428"/>
      <c r="K679" s="48"/>
      <c r="L679" s="38"/>
      <c r="M679" s="39"/>
    </row>
    <row r="680" spans="1:13" ht="6" customHeight="1" thickBot="1" x14ac:dyDescent="0.45">
      <c r="A680" s="30"/>
      <c r="B680" s="42"/>
      <c r="C680" s="30"/>
      <c r="D680" s="42"/>
      <c r="E680" s="30"/>
      <c r="F680" s="9"/>
      <c r="G680" s="100"/>
      <c r="H680" s="65"/>
      <c r="I680" s="85"/>
      <c r="J680" s="86"/>
      <c r="K680" s="48"/>
      <c r="L680" s="85"/>
      <c r="M680" s="86"/>
    </row>
    <row r="681" spans="1:13" ht="25.2" customHeight="1" x14ac:dyDescent="0.4">
      <c r="A681" s="377">
        <v>5.2</v>
      </c>
      <c r="B681" s="380" t="s">
        <v>389</v>
      </c>
      <c r="C681" s="383" t="s">
        <v>20</v>
      </c>
      <c r="D681" s="386" t="s">
        <v>727</v>
      </c>
      <c r="E681" s="389">
        <f>I687</f>
        <v>14</v>
      </c>
      <c r="F681" s="425"/>
      <c r="G681" s="161">
        <v>126</v>
      </c>
      <c r="H681" s="4" t="s">
        <v>596</v>
      </c>
      <c r="I681" s="73">
        <v>2</v>
      </c>
      <c r="J681" s="74">
        <f>I681*14%/105</f>
        <v>2.666666666666667E-3</v>
      </c>
      <c r="K681" s="164" t="str">
        <f t="shared" si="58"/>
        <v/>
      </c>
      <c r="L681" s="94"/>
      <c r="M681" s="74">
        <f>L681*14%/105</f>
        <v>0</v>
      </c>
    </row>
    <row r="682" spans="1:13" ht="25.2" x14ac:dyDescent="0.4">
      <c r="A682" s="378"/>
      <c r="B682" s="381"/>
      <c r="C682" s="384"/>
      <c r="D682" s="387"/>
      <c r="E682" s="390"/>
      <c r="F682" s="425"/>
      <c r="G682" s="162">
        <v>127</v>
      </c>
      <c r="H682" s="68" t="s">
        <v>606</v>
      </c>
      <c r="I682" s="69">
        <v>2</v>
      </c>
      <c r="J682" s="1">
        <f>I682*14%/105</f>
        <v>2.666666666666667E-3</v>
      </c>
      <c r="K682" s="164" t="str">
        <f t="shared" si="58"/>
        <v/>
      </c>
      <c r="L682" s="40"/>
      <c r="M682" s="1">
        <f>L682*14%/105</f>
        <v>0</v>
      </c>
    </row>
    <row r="683" spans="1:13" ht="15.6" customHeight="1" x14ac:dyDescent="0.4">
      <c r="A683" s="378"/>
      <c r="B683" s="381"/>
      <c r="C683" s="384"/>
      <c r="D683" s="387"/>
      <c r="E683" s="390"/>
      <c r="F683" s="425"/>
      <c r="G683" s="162">
        <v>128</v>
      </c>
      <c r="H683" s="68" t="s">
        <v>202</v>
      </c>
      <c r="I683" s="69">
        <v>2</v>
      </c>
      <c r="J683" s="1">
        <f t="shared" ref="J683:J686" si="63">I683*14%/105</f>
        <v>2.666666666666667E-3</v>
      </c>
      <c r="K683" s="164" t="str">
        <f t="shared" si="58"/>
        <v/>
      </c>
      <c r="L683" s="40"/>
      <c r="M683" s="1">
        <f t="shared" ref="M683:M686" si="64">L683*14%/105</f>
        <v>0</v>
      </c>
    </row>
    <row r="684" spans="1:13" ht="37.799999999999997" x14ac:dyDescent="0.4">
      <c r="A684" s="378"/>
      <c r="B684" s="381"/>
      <c r="C684" s="165" t="s">
        <v>339</v>
      </c>
      <c r="D684" s="158" t="s">
        <v>444</v>
      </c>
      <c r="E684" s="390"/>
      <c r="F684" s="167"/>
      <c r="G684" s="162">
        <v>129</v>
      </c>
      <c r="H684" s="68" t="s">
        <v>702</v>
      </c>
      <c r="I684" s="69">
        <v>2</v>
      </c>
      <c r="J684" s="1">
        <f t="shared" si="63"/>
        <v>2.666666666666667E-3</v>
      </c>
      <c r="K684" s="164" t="str">
        <f t="shared" si="58"/>
        <v/>
      </c>
      <c r="L684" s="40"/>
      <c r="M684" s="1">
        <f t="shared" si="64"/>
        <v>0</v>
      </c>
    </row>
    <row r="685" spans="1:13" ht="35.4" customHeight="1" x14ac:dyDescent="0.4">
      <c r="A685" s="378"/>
      <c r="B685" s="381"/>
      <c r="C685" s="384" t="s">
        <v>254</v>
      </c>
      <c r="D685" s="387" t="s">
        <v>847</v>
      </c>
      <c r="E685" s="390"/>
      <c r="F685" s="376"/>
      <c r="G685" s="162">
        <v>130</v>
      </c>
      <c r="H685" s="68" t="s">
        <v>867</v>
      </c>
      <c r="I685" s="69">
        <v>4</v>
      </c>
      <c r="J685" s="1">
        <f t="shared" si="63"/>
        <v>5.333333333333334E-3</v>
      </c>
      <c r="K685" s="164" t="str">
        <f t="shared" si="58"/>
        <v/>
      </c>
      <c r="L685" s="40"/>
      <c r="M685" s="1">
        <f t="shared" si="64"/>
        <v>0</v>
      </c>
    </row>
    <row r="686" spans="1:13" ht="15.6" customHeight="1" x14ac:dyDescent="0.4">
      <c r="A686" s="378"/>
      <c r="B686" s="381"/>
      <c r="C686" s="384"/>
      <c r="D686" s="387"/>
      <c r="E686" s="390"/>
      <c r="F686" s="376"/>
      <c r="G686" s="162">
        <v>131</v>
      </c>
      <c r="H686" s="68" t="s">
        <v>824</v>
      </c>
      <c r="I686" s="69">
        <v>2</v>
      </c>
      <c r="J686" s="1">
        <f t="shared" si="63"/>
        <v>2.666666666666667E-3</v>
      </c>
      <c r="K686" s="164" t="str">
        <f t="shared" si="58"/>
        <v/>
      </c>
      <c r="L686" s="40"/>
      <c r="M686" s="1">
        <f t="shared" si="64"/>
        <v>0</v>
      </c>
    </row>
    <row r="687" spans="1:13" ht="16.2" customHeight="1" thickBot="1" x14ac:dyDescent="0.45">
      <c r="A687" s="379"/>
      <c r="B687" s="382"/>
      <c r="C687" s="385"/>
      <c r="D687" s="388"/>
      <c r="E687" s="391"/>
      <c r="F687" s="6"/>
      <c r="G687" s="392" t="s">
        <v>4</v>
      </c>
      <c r="H687" s="393"/>
      <c r="I687" s="70">
        <f>SUM(I681:I686)</f>
        <v>14</v>
      </c>
      <c r="J687" s="2">
        <f>SUM(J681:J686)</f>
        <v>1.8666666666666668E-2</v>
      </c>
      <c r="K687" s="236" t="str">
        <f t="shared" si="58"/>
        <v/>
      </c>
      <c r="L687" s="3">
        <f>SUM(L681:L686)</f>
        <v>0</v>
      </c>
      <c r="M687" s="2">
        <f>SUM(M681:M686)</f>
        <v>0</v>
      </c>
    </row>
    <row r="688" spans="1:13" ht="6" customHeight="1" thickBot="1" x14ac:dyDescent="0.45">
      <c r="A688" s="48"/>
      <c r="B688" s="42"/>
      <c r="C688" s="48"/>
      <c r="D688" s="65"/>
      <c r="E688" s="48"/>
      <c r="G688" s="84"/>
      <c r="H688" s="84"/>
      <c r="I688" s="91"/>
      <c r="J688" s="92"/>
      <c r="K688" s="48"/>
      <c r="L688" s="95"/>
      <c r="M688" s="102"/>
    </row>
    <row r="689" spans="1:13" ht="12.6" customHeight="1" x14ac:dyDescent="0.4">
      <c r="A689" s="373" t="s">
        <v>186</v>
      </c>
      <c r="B689" s="374"/>
      <c r="C689" s="374"/>
      <c r="D689" s="374"/>
      <c r="E689" s="374"/>
      <c r="F689" s="374"/>
      <c r="G689" s="374"/>
      <c r="H689" s="374"/>
      <c r="I689" s="374"/>
      <c r="J689" s="375"/>
      <c r="K689" s="164"/>
      <c r="L689" s="33" t="s">
        <v>72</v>
      </c>
      <c r="M689" s="34" t="s">
        <v>82</v>
      </c>
    </row>
    <row r="690" spans="1:13" x14ac:dyDescent="0.4">
      <c r="A690" s="159">
        <f t="shared" ref="A690:A695" si="65">G681</f>
        <v>126</v>
      </c>
      <c r="B690" s="412"/>
      <c r="C690" s="412"/>
      <c r="D690" s="412"/>
      <c r="E690" s="412"/>
      <c r="F690" s="412"/>
      <c r="G690" s="412"/>
      <c r="H690" s="412"/>
      <c r="I690" s="412"/>
      <c r="J690" s="413"/>
      <c r="K690" s="48"/>
      <c r="L690" s="36"/>
      <c r="M690" s="37"/>
    </row>
    <row r="691" spans="1:13" x14ac:dyDescent="0.4">
      <c r="A691" s="159">
        <f t="shared" si="65"/>
        <v>127</v>
      </c>
      <c r="B691" s="412"/>
      <c r="C691" s="412"/>
      <c r="D691" s="412"/>
      <c r="E691" s="412"/>
      <c r="F691" s="412"/>
      <c r="G691" s="412"/>
      <c r="H691" s="412"/>
      <c r="I691" s="412"/>
      <c r="J691" s="413"/>
      <c r="K691" s="48"/>
      <c r="L691" s="36"/>
      <c r="M691" s="37"/>
    </row>
    <row r="692" spans="1:13" x14ac:dyDescent="0.4">
      <c r="A692" s="159">
        <f t="shared" si="65"/>
        <v>128</v>
      </c>
      <c r="B692" s="412"/>
      <c r="C692" s="412"/>
      <c r="D692" s="412"/>
      <c r="E692" s="412"/>
      <c r="F692" s="412"/>
      <c r="G692" s="412"/>
      <c r="H692" s="412"/>
      <c r="I692" s="412"/>
      <c r="J692" s="413"/>
      <c r="K692" s="48"/>
      <c r="L692" s="36"/>
      <c r="M692" s="37"/>
    </row>
    <row r="693" spans="1:13" x14ac:dyDescent="0.4">
      <c r="A693" s="159">
        <f t="shared" si="65"/>
        <v>129</v>
      </c>
      <c r="B693" s="412"/>
      <c r="C693" s="412"/>
      <c r="D693" s="412"/>
      <c r="E693" s="412"/>
      <c r="F693" s="412"/>
      <c r="G693" s="412"/>
      <c r="H693" s="412"/>
      <c r="I693" s="412"/>
      <c r="J693" s="413"/>
      <c r="K693" s="48"/>
      <c r="L693" s="36"/>
      <c r="M693" s="37"/>
    </row>
    <row r="694" spans="1:13" x14ac:dyDescent="0.4">
      <c r="A694" s="159">
        <f t="shared" si="65"/>
        <v>130</v>
      </c>
      <c r="B694" s="412"/>
      <c r="C694" s="412"/>
      <c r="D694" s="412"/>
      <c r="E694" s="412"/>
      <c r="F694" s="412"/>
      <c r="G694" s="412"/>
      <c r="H694" s="412"/>
      <c r="I694" s="412"/>
      <c r="J694" s="413"/>
      <c r="K694" s="48"/>
      <c r="L694" s="36"/>
      <c r="M694" s="37"/>
    </row>
    <row r="695" spans="1:13" ht="13.2" thickBot="1" x14ac:dyDescent="0.45">
      <c r="A695" s="160">
        <f t="shared" si="65"/>
        <v>131</v>
      </c>
      <c r="B695" s="427"/>
      <c r="C695" s="427"/>
      <c r="D695" s="427"/>
      <c r="E695" s="427"/>
      <c r="F695" s="427"/>
      <c r="G695" s="427"/>
      <c r="H695" s="427"/>
      <c r="I695" s="427"/>
      <c r="J695" s="428"/>
      <c r="K695" s="48"/>
      <c r="L695" s="45"/>
      <c r="M695" s="64"/>
    </row>
    <row r="696" spans="1:13" ht="6" customHeight="1" thickBot="1" x14ac:dyDescent="0.45">
      <c r="K696" s="48"/>
    </row>
    <row r="697" spans="1:13" ht="25.2" customHeight="1" x14ac:dyDescent="0.4">
      <c r="A697" s="377">
        <v>5.3</v>
      </c>
      <c r="B697" s="380" t="s">
        <v>912</v>
      </c>
      <c r="C697" s="383" t="s">
        <v>21</v>
      </c>
      <c r="D697" s="386" t="s">
        <v>394</v>
      </c>
      <c r="E697" s="389">
        <f>I704</f>
        <v>14</v>
      </c>
      <c r="F697" s="425"/>
      <c r="G697" s="161">
        <v>132</v>
      </c>
      <c r="H697" s="4" t="s">
        <v>617</v>
      </c>
      <c r="I697" s="73">
        <v>1</v>
      </c>
      <c r="J697" s="74">
        <f>I697*14%/105</f>
        <v>1.3333333333333335E-3</v>
      </c>
      <c r="K697" s="164" t="str">
        <f t="shared" si="58"/>
        <v/>
      </c>
      <c r="L697" s="94"/>
      <c r="M697" s="74">
        <f>L697*14%/105</f>
        <v>0</v>
      </c>
    </row>
    <row r="698" spans="1:13" ht="25.2" x14ac:dyDescent="0.4">
      <c r="A698" s="378"/>
      <c r="B698" s="381"/>
      <c r="C698" s="384"/>
      <c r="D698" s="387"/>
      <c r="E698" s="390"/>
      <c r="F698" s="425"/>
      <c r="G698" s="162">
        <v>133</v>
      </c>
      <c r="H698" s="68" t="s">
        <v>1026</v>
      </c>
      <c r="I698" s="69">
        <v>5</v>
      </c>
      <c r="J698" s="1">
        <f>I698*14%/105</f>
        <v>6.6666666666666671E-3</v>
      </c>
      <c r="K698" s="164" t="str">
        <f t="shared" si="58"/>
        <v/>
      </c>
      <c r="L698" s="40"/>
      <c r="M698" s="1">
        <f>L698*14%/105</f>
        <v>0</v>
      </c>
    </row>
    <row r="699" spans="1:13" ht="54" customHeight="1" x14ac:dyDescent="0.4">
      <c r="A699" s="378"/>
      <c r="B699" s="381"/>
      <c r="C699" s="384"/>
      <c r="D699" s="387"/>
      <c r="E699" s="390"/>
      <c r="F699" s="425"/>
      <c r="G699" s="162">
        <v>134</v>
      </c>
      <c r="H699" s="68" t="s">
        <v>703</v>
      </c>
      <c r="I699" s="69">
        <v>1</v>
      </c>
      <c r="J699" s="1">
        <f t="shared" ref="J699:J703" si="66">I699*14%/105</f>
        <v>1.3333333333333335E-3</v>
      </c>
      <c r="K699" s="164" t="str">
        <f t="shared" si="58"/>
        <v/>
      </c>
      <c r="L699" s="40"/>
      <c r="M699" s="1">
        <f t="shared" ref="M699:M703" si="67">L699*14%/105</f>
        <v>0</v>
      </c>
    </row>
    <row r="700" spans="1:13" ht="25.2" x14ac:dyDescent="0.4">
      <c r="A700" s="378"/>
      <c r="B700" s="381"/>
      <c r="C700" s="384"/>
      <c r="D700" s="387"/>
      <c r="E700" s="390"/>
      <c r="F700" s="425"/>
      <c r="G700" s="162">
        <v>135</v>
      </c>
      <c r="H700" s="68" t="s">
        <v>597</v>
      </c>
      <c r="I700" s="69">
        <v>1</v>
      </c>
      <c r="J700" s="1">
        <f t="shared" si="66"/>
        <v>1.3333333333333335E-3</v>
      </c>
      <c r="K700" s="164" t="str">
        <f t="shared" si="58"/>
        <v/>
      </c>
      <c r="L700" s="40"/>
      <c r="M700" s="1">
        <f t="shared" si="67"/>
        <v>0</v>
      </c>
    </row>
    <row r="701" spans="1:13" ht="25.2" x14ac:dyDescent="0.4">
      <c r="A701" s="378"/>
      <c r="B701" s="381"/>
      <c r="C701" s="384"/>
      <c r="D701" s="387"/>
      <c r="E701" s="390"/>
      <c r="F701" s="425"/>
      <c r="G701" s="162">
        <v>136</v>
      </c>
      <c r="H701" s="68" t="s">
        <v>653</v>
      </c>
      <c r="I701" s="69">
        <v>1</v>
      </c>
      <c r="J701" s="1">
        <f t="shared" si="66"/>
        <v>1.3333333333333335E-3</v>
      </c>
      <c r="K701" s="164" t="str">
        <f t="shared" si="58"/>
        <v/>
      </c>
      <c r="L701" s="40"/>
      <c r="M701" s="1">
        <f t="shared" si="67"/>
        <v>0</v>
      </c>
    </row>
    <row r="702" spans="1:13" ht="15.6" customHeight="1" x14ac:dyDescent="0.4">
      <c r="A702" s="378"/>
      <c r="B702" s="381"/>
      <c r="C702" s="384"/>
      <c r="D702" s="387"/>
      <c r="E702" s="390"/>
      <c r="F702" s="425"/>
      <c r="G702" s="162">
        <v>137</v>
      </c>
      <c r="H702" s="68" t="s">
        <v>395</v>
      </c>
      <c r="I702" s="69">
        <v>4</v>
      </c>
      <c r="J702" s="1">
        <f t="shared" si="66"/>
        <v>5.333333333333334E-3</v>
      </c>
      <c r="K702" s="164" t="str">
        <f t="shared" si="58"/>
        <v/>
      </c>
      <c r="L702" s="40"/>
      <c r="M702" s="1">
        <f t="shared" si="67"/>
        <v>0</v>
      </c>
    </row>
    <row r="703" spans="1:13" ht="15.6" customHeight="1" x14ac:dyDescent="0.4">
      <c r="A703" s="378"/>
      <c r="B703" s="381"/>
      <c r="C703" s="384"/>
      <c r="D703" s="387"/>
      <c r="E703" s="390"/>
      <c r="F703" s="425"/>
      <c r="G703" s="162">
        <v>138</v>
      </c>
      <c r="H703" s="68" t="s">
        <v>294</v>
      </c>
      <c r="I703" s="69">
        <v>1</v>
      </c>
      <c r="J703" s="1">
        <f t="shared" si="66"/>
        <v>1.3333333333333335E-3</v>
      </c>
      <c r="K703" s="164" t="str">
        <f t="shared" ref="K703:K764" si="68">IF(AND(L703&gt;=0,L703&lt;=I703),"",IF(AND(L703&gt;I703),"*"))</f>
        <v/>
      </c>
      <c r="L703" s="40"/>
      <c r="M703" s="1">
        <f t="shared" si="67"/>
        <v>0</v>
      </c>
    </row>
    <row r="704" spans="1:13" ht="16.2" customHeight="1" thickBot="1" x14ac:dyDescent="0.45">
      <c r="A704" s="379"/>
      <c r="B704" s="382"/>
      <c r="C704" s="385"/>
      <c r="D704" s="388"/>
      <c r="E704" s="391"/>
      <c r="F704" s="6"/>
      <c r="G704" s="392" t="s">
        <v>4</v>
      </c>
      <c r="H704" s="393"/>
      <c r="I704" s="70">
        <f>SUM(I697:I703)</f>
        <v>14</v>
      </c>
      <c r="J704" s="2">
        <f>SUM(J697:J703)</f>
        <v>1.8666666666666668E-2</v>
      </c>
      <c r="K704" s="236" t="str">
        <f t="shared" si="68"/>
        <v/>
      </c>
      <c r="L704" s="3">
        <f>SUM(L697:L703)</f>
        <v>0</v>
      </c>
      <c r="M704" s="2">
        <f>SUM(M697:M703)</f>
        <v>0</v>
      </c>
    </row>
    <row r="705" spans="1:13" ht="6" customHeight="1" thickBot="1" x14ac:dyDescent="0.45">
      <c r="A705" s="48"/>
      <c r="B705" s="42"/>
      <c r="C705" s="48"/>
      <c r="D705" s="65"/>
      <c r="E705" s="48"/>
      <c r="G705" s="84"/>
      <c r="H705" s="84"/>
      <c r="I705" s="91"/>
      <c r="J705" s="98"/>
      <c r="K705" s="48"/>
      <c r="L705" s="91"/>
      <c r="M705" s="98"/>
    </row>
    <row r="706" spans="1:13" ht="12" customHeight="1" x14ac:dyDescent="0.4">
      <c r="A706" s="414" t="s">
        <v>186</v>
      </c>
      <c r="B706" s="415"/>
      <c r="C706" s="415"/>
      <c r="D706" s="415"/>
      <c r="E706" s="415"/>
      <c r="F706" s="415"/>
      <c r="G706" s="415"/>
      <c r="H706" s="415"/>
      <c r="I706" s="415"/>
      <c r="J706" s="416"/>
      <c r="K706" s="164"/>
      <c r="L706" s="33" t="s">
        <v>72</v>
      </c>
      <c r="M706" s="34" t="s">
        <v>82</v>
      </c>
    </row>
    <row r="707" spans="1:13" x14ac:dyDescent="0.4">
      <c r="A707" s="159">
        <f>G697</f>
        <v>132</v>
      </c>
      <c r="B707" s="412"/>
      <c r="C707" s="412"/>
      <c r="D707" s="412"/>
      <c r="E707" s="412"/>
      <c r="F707" s="412"/>
      <c r="G707" s="412"/>
      <c r="H707" s="412"/>
      <c r="I707" s="412"/>
      <c r="J707" s="413"/>
      <c r="K707" s="48"/>
      <c r="L707" s="36"/>
      <c r="M707" s="37"/>
    </row>
    <row r="708" spans="1:13" x14ac:dyDescent="0.4">
      <c r="A708" s="159">
        <f t="shared" ref="A708:A711" si="69">G698</f>
        <v>133</v>
      </c>
      <c r="B708" s="412"/>
      <c r="C708" s="412"/>
      <c r="D708" s="412"/>
      <c r="E708" s="412"/>
      <c r="F708" s="412"/>
      <c r="G708" s="412"/>
      <c r="H708" s="412"/>
      <c r="I708" s="412"/>
      <c r="J708" s="413"/>
      <c r="K708" s="48"/>
      <c r="L708" s="36"/>
      <c r="M708" s="37"/>
    </row>
    <row r="709" spans="1:13" x14ac:dyDescent="0.4">
      <c r="A709" s="159">
        <f t="shared" si="69"/>
        <v>134</v>
      </c>
      <c r="B709" s="412"/>
      <c r="C709" s="412"/>
      <c r="D709" s="412"/>
      <c r="E709" s="412"/>
      <c r="F709" s="412"/>
      <c r="G709" s="412"/>
      <c r="H709" s="412"/>
      <c r="I709" s="412"/>
      <c r="J709" s="413"/>
      <c r="K709" s="48"/>
      <c r="L709" s="36"/>
      <c r="M709" s="37"/>
    </row>
    <row r="710" spans="1:13" x14ac:dyDescent="0.4">
      <c r="A710" s="159">
        <f t="shared" si="69"/>
        <v>135</v>
      </c>
      <c r="B710" s="412"/>
      <c r="C710" s="412"/>
      <c r="D710" s="412"/>
      <c r="E710" s="412"/>
      <c r="F710" s="412"/>
      <c r="G710" s="412"/>
      <c r="H710" s="412"/>
      <c r="I710" s="412"/>
      <c r="J710" s="413"/>
      <c r="K710" s="48"/>
      <c r="L710" s="36"/>
      <c r="M710" s="37"/>
    </row>
    <row r="711" spans="1:13" x14ac:dyDescent="0.4">
      <c r="A711" s="159">
        <f t="shared" si="69"/>
        <v>136</v>
      </c>
      <c r="B711" s="412"/>
      <c r="C711" s="412"/>
      <c r="D711" s="412"/>
      <c r="E711" s="412"/>
      <c r="F711" s="412"/>
      <c r="G711" s="412"/>
      <c r="H711" s="412"/>
      <c r="I711" s="412"/>
      <c r="J711" s="413"/>
      <c r="K711" s="48"/>
      <c r="L711" s="36"/>
      <c r="M711" s="37"/>
    </row>
    <row r="712" spans="1:13" x14ac:dyDescent="0.4">
      <c r="A712" s="159">
        <f t="shared" ref="A712:A713" si="70">G702</f>
        <v>137</v>
      </c>
      <c r="B712" s="412"/>
      <c r="C712" s="412"/>
      <c r="D712" s="412"/>
      <c r="E712" s="412"/>
      <c r="F712" s="412"/>
      <c r="G712" s="412"/>
      <c r="H712" s="412"/>
      <c r="I712" s="412"/>
      <c r="J712" s="413"/>
      <c r="K712" s="48"/>
      <c r="L712" s="36"/>
      <c r="M712" s="37"/>
    </row>
    <row r="713" spans="1:13" ht="13.2" thickBot="1" x14ac:dyDescent="0.45">
      <c r="A713" s="160">
        <f t="shared" si="70"/>
        <v>138</v>
      </c>
      <c r="B713" s="427"/>
      <c r="C713" s="427"/>
      <c r="D713" s="427"/>
      <c r="E713" s="427"/>
      <c r="F713" s="427"/>
      <c r="G713" s="427"/>
      <c r="H713" s="427"/>
      <c r="I713" s="427"/>
      <c r="J713" s="428"/>
      <c r="K713" s="48"/>
      <c r="L713" s="45"/>
      <c r="M713" s="47"/>
    </row>
    <row r="714" spans="1:13" ht="6" customHeight="1" thickBot="1" x14ac:dyDescent="0.45">
      <c r="A714" s="137"/>
      <c r="B714" s="42"/>
      <c r="C714" s="48"/>
      <c r="D714" s="65"/>
      <c r="E714" s="48"/>
      <c r="G714" s="84"/>
      <c r="H714" s="84"/>
      <c r="I714" s="91"/>
      <c r="J714" s="98"/>
      <c r="K714" s="48"/>
      <c r="L714" s="91"/>
      <c r="M714" s="98"/>
    </row>
    <row r="715" spans="1:13" ht="63" x14ac:dyDescent="0.4">
      <c r="A715" s="377">
        <v>5.4</v>
      </c>
      <c r="B715" s="380" t="s">
        <v>295</v>
      </c>
      <c r="C715" s="166" t="s">
        <v>22</v>
      </c>
      <c r="D715" s="168" t="s">
        <v>296</v>
      </c>
      <c r="E715" s="389">
        <f>I718</f>
        <v>7</v>
      </c>
      <c r="F715" s="167"/>
      <c r="G715" s="161">
        <v>139</v>
      </c>
      <c r="H715" s="4" t="s">
        <v>879</v>
      </c>
      <c r="I715" s="73">
        <v>4</v>
      </c>
      <c r="J715" s="74">
        <f>I715*14%/105</f>
        <v>5.333333333333334E-3</v>
      </c>
      <c r="K715" s="164" t="str">
        <f t="shared" si="68"/>
        <v/>
      </c>
      <c r="L715" s="94"/>
      <c r="M715" s="74">
        <f>L715*14%/105</f>
        <v>0</v>
      </c>
    </row>
    <row r="716" spans="1:13" ht="25.2" customHeight="1" x14ac:dyDescent="0.4">
      <c r="A716" s="378"/>
      <c r="B716" s="381"/>
      <c r="C716" s="384" t="s">
        <v>255</v>
      </c>
      <c r="D716" s="387" t="s">
        <v>445</v>
      </c>
      <c r="E716" s="390"/>
      <c r="F716" s="425"/>
      <c r="G716" s="162">
        <v>140</v>
      </c>
      <c r="H716" s="68" t="s">
        <v>888</v>
      </c>
      <c r="I716" s="69">
        <v>2</v>
      </c>
      <c r="J716" s="1">
        <f>I716*14%/105</f>
        <v>2.666666666666667E-3</v>
      </c>
      <c r="K716" s="164" t="str">
        <f t="shared" si="68"/>
        <v/>
      </c>
      <c r="L716" s="40"/>
      <c r="M716" s="1">
        <f>L716*14%/105</f>
        <v>0</v>
      </c>
    </row>
    <row r="717" spans="1:13" ht="25.2" x14ac:dyDescent="0.4">
      <c r="A717" s="378"/>
      <c r="B717" s="381"/>
      <c r="C717" s="384"/>
      <c r="D717" s="387"/>
      <c r="E717" s="390"/>
      <c r="F717" s="425"/>
      <c r="G717" s="162">
        <v>141</v>
      </c>
      <c r="H717" s="68" t="s">
        <v>932</v>
      </c>
      <c r="I717" s="69">
        <v>1</v>
      </c>
      <c r="J717" s="1">
        <f>I717*14%/105</f>
        <v>1.3333333333333335E-3</v>
      </c>
      <c r="K717" s="164" t="str">
        <f t="shared" si="68"/>
        <v/>
      </c>
      <c r="L717" s="40"/>
      <c r="M717" s="1">
        <f>L717*14%/105</f>
        <v>0</v>
      </c>
    </row>
    <row r="718" spans="1:13" ht="16.2" customHeight="1" thickBot="1" x14ac:dyDescent="0.45">
      <c r="A718" s="379"/>
      <c r="B718" s="382"/>
      <c r="C718" s="385"/>
      <c r="D718" s="388"/>
      <c r="E718" s="391"/>
      <c r="F718" s="6"/>
      <c r="G718" s="392" t="s">
        <v>4</v>
      </c>
      <c r="H718" s="393"/>
      <c r="I718" s="70">
        <f>SUM(I715:I717)</f>
        <v>7</v>
      </c>
      <c r="J718" s="2">
        <f>SUM(J715:J717)</f>
        <v>9.3333333333333341E-3</v>
      </c>
      <c r="K718" s="236" t="str">
        <f t="shared" si="68"/>
        <v/>
      </c>
      <c r="L718" s="3">
        <f>SUM(L715:L717)</f>
        <v>0</v>
      </c>
      <c r="M718" s="2">
        <f>SUM(M715:M717)</f>
        <v>0</v>
      </c>
    </row>
    <row r="719" spans="1:13" ht="6" customHeight="1" thickBot="1" x14ac:dyDescent="0.45">
      <c r="A719" s="48"/>
      <c r="B719" s="42"/>
      <c r="C719" s="48"/>
      <c r="D719" s="65"/>
      <c r="E719" s="48"/>
      <c r="G719" s="84"/>
      <c r="H719" s="84"/>
      <c r="I719" s="91"/>
      <c r="J719" s="98"/>
      <c r="K719" s="48"/>
      <c r="L719" s="91"/>
      <c r="M719" s="98"/>
    </row>
    <row r="720" spans="1:13" ht="10.95" customHeight="1" x14ac:dyDescent="0.4">
      <c r="A720" s="414" t="s">
        <v>186</v>
      </c>
      <c r="B720" s="415"/>
      <c r="C720" s="415"/>
      <c r="D720" s="415"/>
      <c r="E720" s="415"/>
      <c r="F720" s="415"/>
      <c r="G720" s="415"/>
      <c r="H720" s="415"/>
      <c r="I720" s="415"/>
      <c r="J720" s="416"/>
      <c r="K720" s="164"/>
      <c r="L720" s="33" t="s">
        <v>72</v>
      </c>
      <c r="M720" s="34" t="s">
        <v>82</v>
      </c>
    </row>
    <row r="721" spans="1:13" x14ac:dyDescent="0.4">
      <c r="A721" s="159">
        <f>G715</f>
        <v>139</v>
      </c>
      <c r="B721" s="417"/>
      <c r="C721" s="418"/>
      <c r="D721" s="418"/>
      <c r="E721" s="418"/>
      <c r="F721" s="418"/>
      <c r="G721" s="418"/>
      <c r="H721" s="418"/>
      <c r="I721" s="418"/>
      <c r="J721" s="419"/>
      <c r="K721" s="48"/>
      <c r="L721" s="36"/>
      <c r="M721" s="37"/>
    </row>
    <row r="722" spans="1:13" x14ac:dyDescent="0.4">
      <c r="A722" s="159">
        <f t="shared" ref="A722:A723" si="71">G716</f>
        <v>140</v>
      </c>
      <c r="B722" s="417"/>
      <c r="C722" s="418"/>
      <c r="D722" s="418"/>
      <c r="E722" s="418"/>
      <c r="F722" s="418"/>
      <c r="G722" s="418"/>
      <c r="H722" s="418"/>
      <c r="I722" s="418"/>
      <c r="J722" s="419"/>
      <c r="K722" s="48"/>
      <c r="L722" s="36"/>
      <c r="M722" s="37"/>
    </row>
    <row r="723" spans="1:13" ht="13.2" thickBot="1" x14ac:dyDescent="0.45">
      <c r="A723" s="160">
        <f t="shared" si="71"/>
        <v>141</v>
      </c>
      <c r="B723" s="422"/>
      <c r="C723" s="423"/>
      <c r="D723" s="423"/>
      <c r="E723" s="423"/>
      <c r="F723" s="423"/>
      <c r="G723" s="423"/>
      <c r="H723" s="423"/>
      <c r="I723" s="423"/>
      <c r="J723" s="424"/>
      <c r="K723" s="48"/>
      <c r="L723" s="38"/>
      <c r="M723" s="39"/>
    </row>
    <row r="724" spans="1:13" ht="6" customHeight="1" thickBot="1" x14ac:dyDescent="0.45">
      <c r="K724" s="48"/>
    </row>
    <row r="725" spans="1:13" ht="12.6" customHeight="1" x14ac:dyDescent="0.4">
      <c r="A725" s="377">
        <v>5.5</v>
      </c>
      <c r="B725" s="380" t="s">
        <v>911</v>
      </c>
      <c r="C725" s="383" t="s">
        <v>23</v>
      </c>
      <c r="D725" s="386" t="s">
        <v>624</v>
      </c>
      <c r="E725" s="389">
        <f>I733</f>
        <v>18</v>
      </c>
      <c r="F725" s="376"/>
      <c r="G725" s="161">
        <v>142</v>
      </c>
      <c r="H725" s="4" t="s">
        <v>297</v>
      </c>
      <c r="I725" s="73">
        <v>2</v>
      </c>
      <c r="J725" s="74">
        <f>I725*14%/105</f>
        <v>2.666666666666667E-3</v>
      </c>
      <c r="K725" s="164" t="str">
        <f t="shared" si="68"/>
        <v/>
      </c>
      <c r="L725" s="94"/>
      <c r="M725" s="74">
        <f>L725*14%/105</f>
        <v>0</v>
      </c>
    </row>
    <row r="726" spans="1:13" ht="15.6" customHeight="1" x14ac:dyDescent="0.4">
      <c r="A726" s="378"/>
      <c r="B726" s="381"/>
      <c r="C726" s="384"/>
      <c r="D726" s="387"/>
      <c r="E726" s="390"/>
      <c r="F726" s="376"/>
      <c r="G726" s="162">
        <v>143</v>
      </c>
      <c r="H726" s="68" t="s">
        <v>298</v>
      </c>
      <c r="I726" s="69">
        <v>2</v>
      </c>
      <c r="J726" s="1">
        <f>I726*14%/105</f>
        <v>2.666666666666667E-3</v>
      </c>
      <c r="K726" s="164" t="str">
        <f t="shared" si="68"/>
        <v/>
      </c>
      <c r="L726" s="40"/>
      <c r="M726" s="1">
        <f>L726*14%/105</f>
        <v>0</v>
      </c>
    </row>
    <row r="727" spans="1:13" ht="25.2" x14ac:dyDescent="0.4">
      <c r="A727" s="378"/>
      <c r="B727" s="381"/>
      <c r="C727" s="384"/>
      <c r="D727" s="387"/>
      <c r="E727" s="390"/>
      <c r="F727" s="376"/>
      <c r="G727" s="162">
        <v>144</v>
      </c>
      <c r="H727" s="68" t="s">
        <v>446</v>
      </c>
      <c r="I727" s="69">
        <v>3</v>
      </c>
      <c r="J727" s="1">
        <f t="shared" ref="J727:J732" si="72">I727*14%/105</f>
        <v>4.0000000000000001E-3</v>
      </c>
      <c r="K727" s="164" t="str">
        <f t="shared" si="68"/>
        <v/>
      </c>
      <c r="L727" s="40"/>
      <c r="M727" s="1">
        <f t="shared" ref="M727:M732" si="73">L727*14%/105</f>
        <v>0</v>
      </c>
    </row>
    <row r="728" spans="1:13" ht="15.6" customHeight="1" x14ac:dyDescent="0.4">
      <c r="A728" s="378"/>
      <c r="B728" s="381"/>
      <c r="C728" s="384"/>
      <c r="D728" s="387"/>
      <c r="E728" s="390"/>
      <c r="F728" s="376"/>
      <c r="G728" s="162">
        <v>145</v>
      </c>
      <c r="H728" s="68" t="s">
        <v>323</v>
      </c>
      <c r="I728" s="69">
        <v>2</v>
      </c>
      <c r="J728" s="1">
        <f t="shared" si="72"/>
        <v>2.666666666666667E-3</v>
      </c>
      <c r="K728" s="164" t="str">
        <f t="shared" si="68"/>
        <v/>
      </c>
      <c r="L728" s="40"/>
      <c r="M728" s="1">
        <f t="shared" si="73"/>
        <v>0</v>
      </c>
    </row>
    <row r="729" spans="1:13" ht="50.4" x14ac:dyDescent="0.4">
      <c r="A729" s="378"/>
      <c r="B729" s="381"/>
      <c r="C729" s="165" t="s">
        <v>340</v>
      </c>
      <c r="D729" s="158" t="s">
        <v>728</v>
      </c>
      <c r="E729" s="390"/>
      <c r="F729" s="6"/>
      <c r="G729" s="162">
        <v>146</v>
      </c>
      <c r="H729" s="68" t="s">
        <v>880</v>
      </c>
      <c r="I729" s="69">
        <v>2</v>
      </c>
      <c r="J729" s="1">
        <f t="shared" si="72"/>
        <v>2.666666666666667E-3</v>
      </c>
      <c r="K729" s="164" t="str">
        <f t="shared" si="68"/>
        <v/>
      </c>
      <c r="L729" s="40"/>
      <c r="M729" s="1">
        <f t="shared" si="73"/>
        <v>0</v>
      </c>
    </row>
    <row r="730" spans="1:13" ht="36.6" customHeight="1" x14ac:dyDescent="0.4">
      <c r="A730" s="378"/>
      <c r="B730" s="381"/>
      <c r="C730" s="384" t="s">
        <v>341</v>
      </c>
      <c r="D730" s="387" t="s">
        <v>661</v>
      </c>
      <c r="E730" s="390"/>
      <c r="F730" s="376"/>
      <c r="G730" s="162">
        <v>147</v>
      </c>
      <c r="H730" s="68" t="s">
        <v>868</v>
      </c>
      <c r="I730" s="69">
        <v>2</v>
      </c>
      <c r="J730" s="1">
        <f t="shared" si="72"/>
        <v>2.666666666666667E-3</v>
      </c>
      <c r="K730" s="164" t="str">
        <f t="shared" si="68"/>
        <v/>
      </c>
      <c r="L730" s="40"/>
      <c r="M730" s="1">
        <f t="shared" si="73"/>
        <v>0</v>
      </c>
    </row>
    <row r="731" spans="1:13" ht="63.6" customHeight="1" x14ac:dyDescent="0.4">
      <c r="A731" s="378"/>
      <c r="B731" s="381"/>
      <c r="C731" s="384"/>
      <c r="D731" s="387"/>
      <c r="E731" s="390"/>
      <c r="F731" s="376"/>
      <c r="G731" s="162">
        <v>148</v>
      </c>
      <c r="H731" s="68" t="s">
        <v>1016</v>
      </c>
      <c r="I731" s="69">
        <v>3</v>
      </c>
      <c r="J731" s="1">
        <f t="shared" si="72"/>
        <v>4.0000000000000001E-3</v>
      </c>
      <c r="K731" s="164" t="str">
        <f t="shared" si="68"/>
        <v/>
      </c>
      <c r="L731" s="40"/>
      <c r="M731" s="1">
        <f t="shared" si="73"/>
        <v>0</v>
      </c>
    </row>
    <row r="732" spans="1:13" ht="25.2" customHeight="1" x14ac:dyDescent="0.4">
      <c r="A732" s="378"/>
      <c r="B732" s="381"/>
      <c r="C732" s="384" t="s">
        <v>342</v>
      </c>
      <c r="D732" s="387" t="s">
        <v>413</v>
      </c>
      <c r="E732" s="390"/>
      <c r="F732" s="167"/>
      <c r="G732" s="162">
        <v>149</v>
      </c>
      <c r="H732" s="68" t="s">
        <v>881</v>
      </c>
      <c r="I732" s="69">
        <v>2</v>
      </c>
      <c r="J732" s="1">
        <f t="shared" si="72"/>
        <v>2.666666666666667E-3</v>
      </c>
      <c r="K732" s="164" t="str">
        <f t="shared" si="68"/>
        <v/>
      </c>
      <c r="L732" s="40"/>
      <c r="M732" s="1">
        <f t="shared" si="73"/>
        <v>0</v>
      </c>
    </row>
    <row r="733" spans="1:13" ht="16.2" customHeight="1" thickBot="1" x14ac:dyDescent="0.45">
      <c r="A733" s="379"/>
      <c r="B733" s="382"/>
      <c r="C733" s="385"/>
      <c r="D733" s="388"/>
      <c r="E733" s="391"/>
      <c r="F733" s="6"/>
      <c r="G733" s="392" t="s">
        <v>4</v>
      </c>
      <c r="H733" s="393"/>
      <c r="I733" s="70">
        <f>SUM(I725:I732)</f>
        <v>18</v>
      </c>
      <c r="J733" s="49">
        <f>SUM(J725:J732)</f>
        <v>2.4000000000000004E-2</v>
      </c>
      <c r="K733" s="236" t="str">
        <f t="shared" si="68"/>
        <v/>
      </c>
      <c r="L733" s="3">
        <f>SUM(L725:L732)</f>
        <v>0</v>
      </c>
      <c r="M733" s="49">
        <f>SUM(M725:M732)</f>
        <v>0</v>
      </c>
    </row>
    <row r="734" spans="1:13" ht="6" customHeight="1" thickBot="1" x14ac:dyDescent="0.45">
      <c r="A734" s="48"/>
      <c r="B734" s="42"/>
      <c r="C734" s="48"/>
      <c r="D734" s="65"/>
      <c r="E734" s="48"/>
      <c r="G734" s="84"/>
      <c r="H734" s="84"/>
      <c r="I734" s="91"/>
      <c r="J734" s="98"/>
      <c r="K734" s="48"/>
      <c r="L734" s="91"/>
      <c r="M734" s="98"/>
    </row>
    <row r="735" spans="1:13" x14ac:dyDescent="0.4">
      <c r="A735" s="414" t="s">
        <v>186</v>
      </c>
      <c r="B735" s="415"/>
      <c r="C735" s="415"/>
      <c r="D735" s="415"/>
      <c r="E735" s="415"/>
      <c r="F735" s="415"/>
      <c r="G735" s="415"/>
      <c r="H735" s="415"/>
      <c r="I735" s="415"/>
      <c r="J735" s="416"/>
      <c r="K735" s="164"/>
      <c r="L735" s="33" t="s">
        <v>72</v>
      </c>
      <c r="M735" s="34" t="s">
        <v>82</v>
      </c>
    </row>
    <row r="736" spans="1:13" x14ac:dyDescent="0.4">
      <c r="A736" s="159">
        <f t="shared" ref="A736:A743" si="74">G725</f>
        <v>142</v>
      </c>
      <c r="B736" s="417"/>
      <c r="C736" s="418"/>
      <c r="D736" s="418"/>
      <c r="E736" s="418"/>
      <c r="F736" s="418"/>
      <c r="G736" s="418"/>
      <c r="H736" s="418"/>
      <c r="I736" s="418"/>
      <c r="J736" s="419"/>
      <c r="K736" s="48"/>
      <c r="L736" s="36"/>
      <c r="M736" s="37"/>
    </row>
    <row r="737" spans="1:13" x14ac:dyDescent="0.4">
      <c r="A737" s="159">
        <f t="shared" si="74"/>
        <v>143</v>
      </c>
      <c r="B737" s="417"/>
      <c r="C737" s="418"/>
      <c r="D737" s="418"/>
      <c r="E737" s="418"/>
      <c r="F737" s="418"/>
      <c r="G737" s="418"/>
      <c r="H737" s="418"/>
      <c r="I737" s="418"/>
      <c r="J737" s="419"/>
      <c r="K737" s="48"/>
      <c r="L737" s="36"/>
      <c r="M737" s="37"/>
    </row>
    <row r="738" spans="1:13" x14ac:dyDescent="0.4">
      <c r="A738" s="159">
        <f t="shared" si="74"/>
        <v>144</v>
      </c>
      <c r="B738" s="417"/>
      <c r="C738" s="418"/>
      <c r="D738" s="418"/>
      <c r="E738" s="418"/>
      <c r="F738" s="418"/>
      <c r="G738" s="418"/>
      <c r="H738" s="418"/>
      <c r="I738" s="418"/>
      <c r="J738" s="419"/>
      <c r="K738" s="48"/>
      <c r="L738" s="36"/>
      <c r="M738" s="37"/>
    </row>
    <row r="739" spans="1:13" x14ac:dyDescent="0.4">
      <c r="A739" s="159">
        <f t="shared" si="74"/>
        <v>145</v>
      </c>
      <c r="B739" s="417"/>
      <c r="C739" s="418"/>
      <c r="D739" s="418"/>
      <c r="E739" s="418"/>
      <c r="F739" s="418"/>
      <c r="G739" s="418"/>
      <c r="H739" s="418"/>
      <c r="I739" s="418"/>
      <c r="J739" s="419"/>
      <c r="K739" s="48"/>
      <c r="L739" s="36"/>
      <c r="M739" s="37"/>
    </row>
    <row r="740" spans="1:13" x14ac:dyDescent="0.4">
      <c r="A740" s="159">
        <f t="shared" si="74"/>
        <v>146</v>
      </c>
      <c r="B740" s="417"/>
      <c r="C740" s="418"/>
      <c r="D740" s="418"/>
      <c r="E740" s="418"/>
      <c r="F740" s="418"/>
      <c r="G740" s="418"/>
      <c r="H740" s="418"/>
      <c r="I740" s="418"/>
      <c r="J740" s="419"/>
      <c r="K740" s="48"/>
      <c r="L740" s="36"/>
      <c r="M740" s="37"/>
    </row>
    <row r="741" spans="1:13" x14ac:dyDescent="0.4">
      <c r="A741" s="159">
        <f t="shared" si="74"/>
        <v>147</v>
      </c>
      <c r="B741" s="417"/>
      <c r="C741" s="418"/>
      <c r="D741" s="418"/>
      <c r="E741" s="418"/>
      <c r="F741" s="418"/>
      <c r="G741" s="418"/>
      <c r="H741" s="418"/>
      <c r="I741" s="418"/>
      <c r="J741" s="419"/>
      <c r="K741" s="48"/>
      <c r="L741" s="36"/>
      <c r="M741" s="37"/>
    </row>
    <row r="742" spans="1:13" x14ac:dyDescent="0.4">
      <c r="A742" s="159">
        <f t="shared" si="74"/>
        <v>148</v>
      </c>
      <c r="B742" s="417"/>
      <c r="C742" s="418"/>
      <c r="D742" s="418"/>
      <c r="E742" s="418"/>
      <c r="F742" s="418"/>
      <c r="G742" s="418"/>
      <c r="H742" s="418"/>
      <c r="I742" s="418"/>
      <c r="J742" s="419"/>
      <c r="K742" s="48"/>
      <c r="L742" s="36"/>
      <c r="M742" s="37"/>
    </row>
    <row r="743" spans="1:13" ht="13.2" thickBot="1" x14ac:dyDescent="0.45">
      <c r="A743" s="160">
        <f t="shared" si="74"/>
        <v>149</v>
      </c>
      <c r="B743" s="422"/>
      <c r="C743" s="423"/>
      <c r="D743" s="423"/>
      <c r="E743" s="423"/>
      <c r="F743" s="423"/>
      <c r="G743" s="423"/>
      <c r="H743" s="423"/>
      <c r="I743" s="423"/>
      <c r="J743" s="424"/>
      <c r="K743" s="48"/>
      <c r="L743" s="38"/>
      <c r="M743" s="39"/>
    </row>
    <row r="744" spans="1:13" ht="6" customHeight="1" thickBot="1" x14ac:dyDescent="0.45">
      <c r="K744" s="48"/>
    </row>
    <row r="745" spans="1:13" ht="25.2" customHeight="1" x14ac:dyDescent="0.4">
      <c r="A745" s="377">
        <v>5.6</v>
      </c>
      <c r="B745" s="380" t="s">
        <v>910</v>
      </c>
      <c r="C745" s="383" t="s">
        <v>24</v>
      </c>
      <c r="D745" s="386" t="s">
        <v>742</v>
      </c>
      <c r="E745" s="389">
        <f>I749</f>
        <v>14</v>
      </c>
      <c r="F745" s="376"/>
      <c r="G745" s="161">
        <v>150</v>
      </c>
      <c r="H745" s="4" t="s">
        <v>747</v>
      </c>
      <c r="I745" s="73">
        <v>2</v>
      </c>
      <c r="J745" s="74">
        <f>I745*14%/105</f>
        <v>2.666666666666667E-3</v>
      </c>
      <c r="K745" s="164" t="str">
        <f t="shared" si="68"/>
        <v/>
      </c>
      <c r="L745" s="94"/>
      <c r="M745" s="74">
        <f>L745*14%/105</f>
        <v>0</v>
      </c>
    </row>
    <row r="746" spans="1:13" ht="57.6" customHeight="1" x14ac:dyDescent="0.4">
      <c r="A746" s="378"/>
      <c r="B746" s="381"/>
      <c r="C746" s="384"/>
      <c r="D746" s="387"/>
      <c r="E746" s="390"/>
      <c r="F746" s="376"/>
      <c r="G746" s="162">
        <v>151</v>
      </c>
      <c r="H746" s="68" t="s">
        <v>869</v>
      </c>
      <c r="I746" s="69">
        <v>6</v>
      </c>
      <c r="J746" s="1">
        <f>I746*14%/105</f>
        <v>8.0000000000000002E-3</v>
      </c>
      <c r="K746" s="164" t="str">
        <f t="shared" si="68"/>
        <v/>
      </c>
      <c r="L746" s="40"/>
      <c r="M746" s="1">
        <f>L746*14%/105</f>
        <v>0</v>
      </c>
    </row>
    <row r="747" spans="1:13" ht="24" customHeight="1" x14ac:dyDescent="0.4">
      <c r="A747" s="378"/>
      <c r="B747" s="381"/>
      <c r="C747" s="384" t="s">
        <v>25</v>
      </c>
      <c r="D747" s="387" t="s">
        <v>937</v>
      </c>
      <c r="E747" s="390"/>
      <c r="F747" s="376"/>
      <c r="G747" s="162">
        <v>152</v>
      </c>
      <c r="H747" s="68" t="s">
        <v>938</v>
      </c>
      <c r="I747" s="69">
        <v>2</v>
      </c>
      <c r="J747" s="1">
        <f t="shared" ref="J747:J748" si="75">I747*14%/105</f>
        <v>2.666666666666667E-3</v>
      </c>
      <c r="K747" s="164" t="str">
        <f t="shared" si="68"/>
        <v/>
      </c>
      <c r="L747" s="40"/>
      <c r="M747" s="1">
        <f t="shared" ref="M747:M748" si="76">L747*14%/105</f>
        <v>0</v>
      </c>
    </row>
    <row r="748" spans="1:13" ht="39.6" customHeight="1" x14ac:dyDescent="0.4">
      <c r="A748" s="378"/>
      <c r="B748" s="381"/>
      <c r="C748" s="384"/>
      <c r="D748" s="387"/>
      <c r="E748" s="390"/>
      <c r="F748" s="376"/>
      <c r="G748" s="162">
        <v>153</v>
      </c>
      <c r="H748" s="68" t="s">
        <v>743</v>
      </c>
      <c r="I748" s="69">
        <v>4</v>
      </c>
      <c r="J748" s="1">
        <f t="shared" si="75"/>
        <v>5.333333333333334E-3</v>
      </c>
      <c r="K748" s="164" t="str">
        <f t="shared" si="68"/>
        <v/>
      </c>
      <c r="L748" s="40"/>
      <c r="M748" s="1">
        <f t="shared" si="76"/>
        <v>0</v>
      </c>
    </row>
    <row r="749" spans="1:13" ht="16.2" customHeight="1" thickBot="1" x14ac:dyDescent="0.45">
      <c r="A749" s="379"/>
      <c r="B749" s="382"/>
      <c r="C749" s="385"/>
      <c r="D749" s="388"/>
      <c r="E749" s="391"/>
      <c r="F749" s="6"/>
      <c r="G749" s="392" t="s">
        <v>4</v>
      </c>
      <c r="H749" s="393"/>
      <c r="I749" s="70">
        <f>SUM(I745:I748)</f>
        <v>14</v>
      </c>
      <c r="J749" s="49">
        <f>SUM(J745:J748)</f>
        <v>1.8666666666666672E-2</v>
      </c>
      <c r="K749" s="236" t="str">
        <f t="shared" si="68"/>
        <v/>
      </c>
      <c r="L749" s="3">
        <f>SUM(L745:L748)</f>
        <v>0</v>
      </c>
      <c r="M749" s="49">
        <f>SUM(M745:M748)</f>
        <v>0</v>
      </c>
    </row>
    <row r="750" spans="1:13" ht="6" customHeight="1" thickBot="1" x14ac:dyDescent="0.45">
      <c r="A750" s="60"/>
      <c r="K750" s="48"/>
    </row>
    <row r="751" spans="1:13" x14ac:dyDescent="0.4">
      <c r="A751" s="373" t="s">
        <v>186</v>
      </c>
      <c r="B751" s="374"/>
      <c r="C751" s="374"/>
      <c r="D751" s="374"/>
      <c r="E751" s="374"/>
      <c r="F751" s="374"/>
      <c r="G751" s="374"/>
      <c r="H751" s="374"/>
      <c r="I751" s="374"/>
      <c r="J751" s="375"/>
      <c r="K751" s="164"/>
      <c r="L751" s="33" t="s">
        <v>72</v>
      </c>
      <c r="M751" s="34" t="s">
        <v>82</v>
      </c>
    </row>
    <row r="752" spans="1:13" x14ac:dyDescent="0.4">
      <c r="A752" s="159">
        <f>G745</f>
        <v>150</v>
      </c>
      <c r="B752" s="417"/>
      <c r="C752" s="418"/>
      <c r="D752" s="418"/>
      <c r="E752" s="418"/>
      <c r="F752" s="418"/>
      <c r="G752" s="418"/>
      <c r="H752" s="418"/>
      <c r="I752" s="418"/>
      <c r="J752" s="419"/>
      <c r="K752" s="48"/>
      <c r="L752" s="36"/>
      <c r="M752" s="37"/>
    </row>
    <row r="753" spans="1:13" x14ac:dyDescent="0.4">
      <c r="A753" s="159">
        <f t="shared" ref="A753:A755" si="77">G746</f>
        <v>151</v>
      </c>
      <c r="B753" s="417"/>
      <c r="C753" s="418"/>
      <c r="D753" s="418"/>
      <c r="E753" s="418"/>
      <c r="F753" s="418"/>
      <c r="G753" s="418"/>
      <c r="H753" s="418"/>
      <c r="I753" s="418"/>
      <c r="J753" s="419"/>
      <c r="K753" s="48"/>
      <c r="L753" s="36"/>
      <c r="M753" s="37"/>
    </row>
    <row r="754" spans="1:13" x14ac:dyDescent="0.4">
      <c r="A754" s="159">
        <f t="shared" si="77"/>
        <v>152</v>
      </c>
      <c r="B754" s="417"/>
      <c r="C754" s="418"/>
      <c r="D754" s="418"/>
      <c r="E754" s="418"/>
      <c r="F754" s="418"/>
      <c r="G754" s="418"/>
      <c r="H754" s="418"/>
      <c r="I754" s="418"/>
      <c r="J754" s="419"/>
      <c r="K754" s="48"/>
      <c r="L754" s="36"/>
      <c r="M754" s="37"/>
    </row>
    <row r="755" spans="1:13" ht="13.2" thickBot="1" x14ac:dyDescent="0.45">
      <c r="A755" s="160">
        <f t="shared" si="77"/>
        <v>153</v>
      </c>
      <c r="B755" s="422"/>
      <c r="C755" s="423"/>
      <c r="D755" s="423"/>
      <c r="E755" s="423"/>
      <c r="F755" s="423"/>
      <c r="G755" s="423"/>
      <c r="H755" s="423"/>
      <c r="I755" s="423"/>
      <c r="J755" s="424"/>
      <c r="K755" s="48"/>
      <c r="L755" s="38"/>
      <c r="M755" s="39"/>
    </row>
    <row r="756" spans="1:13" ht="6" customHeight="1" thickBot="1" x14ac:dyDescent="0.45">
      <c r="K756" s="48"/>
    </row>
    <row r="757" spans="1:13" ht="28.2" customHeight="1" x14ac:dyDescent="0.4">
      <c r="A757" s="373" t="s">
        <v>729</v>
      </c>
      <c r="B757" s="374"/>
      <c r="C757" s="374"/>
      <c r="D757" s="374"/>
      <c r="E757" s="375"/>
      <c r="F757" s="449"/>
      <c r="G757" s="433" t="s">
        <v>26</v>
      </c>
      <c r="H757" s="434"/>
      <c r="I757" s="435">
        <f>I764+I778+I797+I815+I829</f>
        <v>96</v>
      </c>
      <c r="J757" s="436"/>
      <c r="K757" s="164"/>
      <c r="L757" s="194" t="s">
        <v>621</v>
      </c>
      <c r="M757" s="195">
        <f>L764+L778+L797+L815+L829</f>
        <v>61</v>
      </c>
    </row>
    <row r="758" spans="1:13" ht="25.95" customHeight="1" x14ac:dyDescent="0.4">
      <c r="A758" s="431" t="s">
        <v>452</v>
      </c>
      <c r="B758" s="429" t="s">
        <v>179</v>
      </c>
      <c r="C758" s="432" t="s">
        <v>272</v>
      </c>
      <c r="D758" s="429" t="s">
        <v>180</v>
      </c>
      <c r="E758" s="430" t="s">
        <v>2</v>
      </c>
      <c r="F758" s="449"/>
      <c r="G758" s="437" t="s">
        <v>176</v>
      </c>
      <c r="H758" s="439" t="s">
        <v>177</v>
      </c>
      <c r="I758" s="441" t="s">
        <v>181</v>
      </c>
      <c r="J758" s="443" t="s">
        <v>3</v>
      </c>
      <c r="K758" s="164"/>
      <c r="L758" s="431" t="s">
        <v>6</v>
      </c>
      <c r="M758" s="430"/>
    </row>
    <row r="759" spans="1:13" x14ac:dyDescent="0.4">
      <c r="A759" s="431"/>
      <c r="B759" s="429"/>
      <c r="C759" s="432"/>
      <c r="D759" s="429"/>
      <c r="E759" s="430"/>
      <c r="F759" s="7"/>
      <c r="G759" s="438"/>
      <c r="H759" s="440"/>
      <c r="I759" s="442"/>
      <c r="J759" s="444"/>
      <c r="K759" s="164"/>
      <c r="L759" s="191" t="s">
        <v>0</v>
      </c>
      <c r="M759" s="192" t="s">
        <v>1</v>
      </c>
    </row>
    <row r="760" spans="1:13" ht="37.950000000000003" customHeight="1" x14ac:dyDescent="0.4">
      <c r="A760" s="420">
        <v>6.1</v>
      </c>
      <c r="B760" s="476" t="s">
        <v>1111</v>
      </c>
      <c r="C760" s="387" t="s">
        <v>27</v>
      </c>
      <c r="D760" s="387" t="s">
        <v>645</v>
      </c>
      <c r="E760" s="445">
        <f>I764</f>
        <v>16</v>
      </c>
      <c r="F760" s="376"/>
      <c r="G760" s="162">
        <v>154</v>
      </c>
      <c r="H760" s="68" t="s">
        <v>939</v>
      </c>
      <c r="I760" s="69">
        <v>5</v>
      </c>
      <c r="J760" s="1">
        <f>I760*10%/96</f>
        <v>5.208333333333333E-3</v>
      </c>
      <c r="K760" s="164" t="str">
        <f t="shared" si="68"/>
        <v/>
      </c>
      <c r="L760" s="40"/>
      <c r="M760" s="1">
        <f>L760*10%/96</f>
        <v>0</v>
      </c>
    </row>
    <row r="761" spans="1:13" ht="15.6" customHeight="1" x14ac:dyDescent="0.4">
      <c r="A761" s="420"/>
      <c r="B761" s="476"/>
      <c r="C761" s="387"/>
      <c r="D761" s="387"/>
      <c r="E761" s="445"/>
      <c r="F761" s="376"/>
      <c r="G761" s="162">
        <v>155</v>
      </c>
      <c r="H761" s="68" t="s">
        <v>299</v>
      </c>
      <c r="I761" s="69">
        <v>6</v>
      </c>
      <c r="J761" s="1">
        <f t="shared" ref="J761:J763" si="78">I761*10%/96</f>
        <v>6.2500000000000012E-3</v>
      </c>
      <c r="K761" s="164" t="str">
        <f t="shared" si="68"/>
        <v/>
      </c>
      <c r="L761" s="40"/>
      <c r="M761" s="1">
        <f t="shared" ref="M761:M763" si="79">L761*10%/96</f>
        <v>0</v>
      </c>
    </row>
    <row r="762" spans="1:13" ht="25.2" customHeight="1" x14ac:dyDescent="0.4">
      <c r="A762" s="420"/>
      <c r="B762" s="476"/>
      <c r="C762" s="387" t="s">
        <v>28</v>
      </c>
      <c r="D762" s="387" t="s">
        <v>1071</v>
      </c>
      <c r="E762" s="445"/>
      <c r="F762" s="376"/>
      <c r="G762" s="162">
        <v>156</v>
      </c>
      <c r="H762" s="68" t="s">
        <v>610</v>
      </c>
      <c r="I762" s="69">
        <v>2</v>
      </c>
      <c r="J762" s="1">
        <f t="shared" si="78"/>
        <v>2.0833333333333333E-3</v>
      </c>
      <c r="K762" s="164" t="str">
        <f t="shared" si="68"/>
        <v/>
      </c>
      <c r="L762" s="40"/>
      <c r="M762" s="1">
        <f t="shared" si="79"/>
        <v>0</v>
      </c>
    </row>
    <row r="763" spans="1:13" ht="29.4" customHeight="1" x14ac:dyDescent="0.4">
      <c r="A763" s="420"/>
      <c r="B763" s="476"/>
      <c r="C763" s="387"/>
      <c r="D763" s="387"/>
      <c r="E763" s="445"/>
      <c r="F763" s="376"/>
      <c r="G763" s="162">
        <v>157</v>
      </c>
      <c r="H763" s="68" t="s">
        <v>618</v>
      </c>
      <c r="I763" s="69">
        <v>3</v>
      </c>
      <c r="J763" s="1">
        <f t="shared" si="78"/>
        <v>3.1250000000000006E-3</v>
      </c>
      <c r="K763" s="164" t="str">
        <f t="shared" si="68"/>
        <v/>
      </c>
      <c r="L763" s="40"/>
      <c r="M763" s="1">
        <f t="shared" si="79"/>
        <v>0</v>
      </c>
    </row>
    <row r="764" spans="1:13" ht="16.2" customHeight="1" thickBot="1" x14ac:dyDescent="0.45">
      <c r="A764" s="421"/>
      <c r="B764" s="477"/>
      <c r="C764" s="388"/>
      <c r="D764" s="388"/>
      <c r="E764" s="446"/>
      <c r="F764" s="11"/>
      <c r="G764" s="474" t="s">
        <v>4</v>
      </c>
      <c r="H764" s="475"/>
      <c r="I764" s="70">
        <f>SUM(I760:I763)</f>
        <v>16</v>
      </c>
      <c r="J764" s="13">
        <f>SUM(J760:J763)</f>
        <v>1.6666666666666666E-2</v>
      </c>
      <c r="K764" s="236" t="str">
        <f t="shared" si="68"/>
        <v/>
      </c>
      <c r="L764" s="3">
        <f>SUM(L760:L763)</f>
        <v>0</v>
      </c>
      <c r="M764" s="13">
        <f>SUM(M760:M763)</f>
        <v>0</v>
      </c>
    </row>
    <row r="765" spans="1:13" ht="6" customHeight="1" thickBot="1" x14ac:dyDescent="0.45">
      <c r="A765" s="30"/>
      <c r="B765" s="30"/>
      <c r="C765" s="30"/>
      <c r="D765" s="30"/>
      <c r="E765" s="30"/>
      <c r="F765" s="9"/>
      <c r="G765" s="48"/>
      <c r="H765" s="48"/>
      <c r="I765" s="103"/>
      <c r="J765" s="52"/>
      <c r="K765" s="48"/>
      <c r="L765" s="103"/>
      <c r="M765" s="52"/>
    </row>
    <row r="766" spans="1:13" x14ac:dyDescent="0.4">
      <c r="A766" s="373" t="s">
        <v>186</v>
      </c>
      <c r="B766" s="374"/>
      <c r="C766" s="374"/>
      <c r="D766" s="374"/>
      <c r="E766" s="374"/>
      <c r="F766" s="374"/>
      <c r="G766" s="374"/>
      <c r="H766" s="374"/>
      <c r="I766" s="374"/>
      <c r="J766" s="375"/>
      <c r="K766" s="164"/>
      <c r="L766" s="33" t="s">
        <v>72</v>
      </c>
      <c r="M766" s="34" t="s">
        <v>82</v>
      </c>
    </row>
    <row r="767" spans="1:13" x14ac:dyDescent="0.4">
      <c r="A767" s="159">
        <f>G760</f>
        <v>154</v>
      </c>
      <c r="B767" s="417"/>
      <c r="C767" s="418"/>
      <c r="D767" s="418"/>
      <c r="E767" s="418"/>
      <c r="F767" s="418"/>
      <c r="G767" s="418"/>
      <c r="H767" s="418"/>
      <c r="I767" s="418"/>
      <c r="J767" s="419"/>
      <c r="K767" s="48"/>
      <c r="L767" s="36"/>
      <c r="M767" s="37"/>
    </row>
    <row r="768" spans="1:13" x14ac:dyDescent="0.4">
      <c r="A768" s="159">
        <f t="shared" ref="A768:A770" si="80">G761</f>
        <v>155</v>
      </c>
      <c r="B768" s="417"/>
      <c r="C768" s="418"/>
      <c r="D768" s="418"/>
      <c r="E768" s="418"/>
      <c r="F768" s="418"/>
      <c r="G768" s="418"/>
      <c r="H768" s="418"/>
      <c r="I768" s="418"/>
      <c r="J768" s="419"/>
      <c r="K768" s="48"/>
      <c r="L768" s="36"/>
      <c r="M768" s="37"/>
    </row>
    <row r="769" spans="1:13" x14ac:dyDescent="0.4">
      <c r="A769" s="159">
        <f t="shared" si="80"/>
        <v>156</v>
      </c>
      <c r="B769" s="417"/>
      <c r="C769" s="418"/>
      <c r="D769" s="418"/>
      <c r="E769" s="418"/>
      <c r="F769" s="418"/>
      <c r="G769" s="418"/>
      <c r="H769" s="418"/>
      <c r="I769" s="418"/>
      <c r="J769" s="419"/>
      <c r="K769" s="48"/>
      <c r="L769" s="36"/>
      <c r="M769" s="37"/>
    </row>
    <row r="770" spans="1:13" ht="13.2" thickBot="1" x14ac:dyDescent="0.45">
      <c r="A770" s="160">
        <f t="shared" si="80"/>
        <v>157</v>
      </c>
      <c r="B770" s="422"/>
      <c r="C770" s="423"/>
      <c r="D770" s="423"/>
      <c r="E770" s="423"/>
      <c r="F770" s="423"/>
      <c r="G770" s="423"/>
      <c r="H770" s="423"/>
      <c r="I770" s="423"/>
      <c r="J770" s="424"/>
      <c r="K770" s="48"/>
      <c r="L770" s="38"/>
      <c r="M770" s="39"/>
    </row>
    <row r="771" spans="1:13" ht="6" customHeight="1" thickBot="1" x14ac:dyDescent="0.45">
      <c r="A771" s="35"/>
      <c r="B771" s="104"/>
      <c r="C771" s="30"/>
      <c r="D771" s="53"/>
      <c r="E771" s="30"/>
      <c r="F771" s="9"/>
      <c r="G771" s="48"/>
      <c r="H771" s="65"/>
      <c r="I771" s="103"/>
      <c r="J771" s="52"/>
      <c r="K771" s="48"/>
      <c r="L771" s="103"/>
      <c r="M771" s="52"/>
    </row>
    <row r="772" spans="1:13" ht="12.6" customHeight="1" x14ac:dyDescent="0.4">
      <c r="A772" s="486">
        <v>6.2</v>
      </c>
      <c r="B772" s="380" t="s">
        <v>909</v>
      </c>
      <c r="C772" s="386" t="s">
        <v>29</v>
      </c>
      <c r="D772" s="386" t="s">
        <v>730</v>
      </c>
      <c r="E772" s="452">
        <f>I778</f>
        <v>19</v>
      </c>
      <c r="F772" s="376"/>
      <c r="G772" s="161">
        <v>158</v>
      </c>
      <c r="H772" s="201" t="s">
        <v>300</v>
      </c>
      <c r="I772" s="73">
        <v>2</v>
      </c>
      <c r="J772" s="76">
        <f>I772*10%/96</f>
        <v>2.0833333333333333E-3</v>
      </c>
      <c r="K772" s="164" t="str">
        <f t="shared" ref="K772:K829" si="81">IF(AND(L772&gt;=0,L772&lt;=I772),"",IF(AND(L772&gt;I772),"*"))</f>
        <v/>
      </c>
      <c r="L772" s="94"/>
      <c r="M772" s="76">
        <f>L772*10%/96</f>
        <v>0</v>
      </c>
    </row>
    <row r="773" spans="1:13" ht="64.95" customHeight="1" x14ac:dyDescent="0.4">
      <c r="A773" s="420"/>
      <c r="B773" s="381"/>
      <c r="C773" s="387"/>
      <c r="D773" s="387"/>
      <c r="E773" s="445"/>
      <c r="F773" s="376"/>
      <c r="G773" s="162">
        <v>159</v>
      </c>
      <c r="H773" s="68" t="s">
        <v>1017</v>
      </c>
      <c r="I773" s="69">
        <v>3</v>
      </c>
      <c r="J773" s="5">
        <f>I773*10%/96</f>
        <v>3.1250000000000006E-3</v>
      </c>
      <c r="K773" s="164" t="str">
        <f t="shared" si="81"/>
        <v/>
      </c>
      <c r="L773" s="40"/>
      <c r="M773" s="5">
        <f>L773*10%/96</f>
        <v>0</v>
      </c>
    </row>
    <row r="774" spans="1:13" ht="25.2" x14ac:dyDescent="0.4">
      <c r="A774" s="420"/>
      <c r="B774" s="381"/>
      <c r="C774" s="387"/>
      <c r="D774" s="387"/>
      <c r="E774" s="445"/>
      <c r="F774" s="376"/>
      <c r="G774" s="162">
        <v>160</v>
      </c>
      <c r="H774" s="202" t="s">
        <v>895</v>
      </c>
      <c r="I774" s="69">
        <v>3</v>
      </c>
      <c r="J774" s="5">
        <f t="shared" ref="J774:J777" si="82">I774*10%/96</f>
        <v>3.1250000000000006E-3</v>
      </c>
      <c r="K774" s="164" t="str">
        <f t="shared" si="81"/>
        <v/>
      </c>
      <c r="L774" s="40"/>
      <c r="M774" s="5">
        <f t="shared" ref="M774:M777" si="83">L774*10%/96</f>
        <v>0</v>
      </c>
    </row>
    <row r="775" spans="1:13" ht="63" x14ac:dyDescent="0.4">
      <c r="A775" s="420"/>
      <c r="B775" s="381"/>
      <c r="C775" s="158" t="s">
        <v>214</v>
      </c>
      <c r="D775" s="158" t="s">
        <v>414</v>
      </c>
      <c r="E775" s="445"/>
      <c r="F775" s="167"/>
      <c r="G775" s="162">
        <v>161</v>
      </c>
      <c r="H775" s="68" t="s">
        <v>546</v>
      </c>
      <c r="I775" s="69">
        <v>3</v>
      </c>
      <c r="J775" s="5">
        <f t="shared" si="82"/>
        <v>3.1250000000000006E-3</v>
      </c>
      <c r="K775" s="164" t="str">
        <f t="shared" si="81"/>
        <v/>
      </c>
      <c r="L775" s="40"/>
      <c r="M775" s="5">
        <f t="shared" si="83"/>
        <v>0</v>
      </c>
    </row>
    <row r="776" spans="1:13" ht="75.599999999999994" x14ac:dyDescent="0.4">
      <c r="A776" s="420"/>
      <c r="B776" s="381"/>
      <c r="C776" s="158" t="s">
        <v>343</v>
      </c>
      <c r="D776" s="158" t="s">
        <v>896</v>
      </c>
      <c r="E776" s="445"/>
      <c r="F776" s="11"/>
      <c r="G776" s="162">
        <v>162</v>
      </c>
      <c r="H776" s="68" t="s">
        <v>897</v>
      </c>
      <c r="I776" s="69">
        <v>5</v>
      </c>
      <c r="J776" s="5">
        <f t="shared" si="82"/>
        <v>5.208333333333333E-3</v>
      </c>
      <c r="K776" s="164" t="str">
        <f t="shared" si="81"/>
        <v/>
      </c>
      <c r="L776" s="40"/>
      <c r="M776" s="5">
        <f t="shared" si="83"/>
        <v>0</v>
      </c>
    </row>
    <row r="777" spans="1:13" ht="25.2" x14ac:dyDescent="0.4">
      <c r="A777" s="420"/>
      <c r="B777" s="381"/>
      <c r="C777" s="387" t="s">
        <v>203</v>
      </c>
      <c r="D777" s="387" t="s">
        <v>848</v>
      </c>
      <c r="E777" s="445"/>
      <c r="F777" s="11"/>
      <c r="G777" s="162">
        <v>163</v>
      </c>
      <c r="H777" s="68" t="s">
        <v>849</v>
      </c>
      <c r="I777" s="69">
        <v>3</v>
      </c>
      <c r="J777" s="5">
        <f t="shared" si="82"/>
        <v>3.1250000000000006E-3</v>
      </c>
      <c r="K777" s="164" t="str">
        <f t="shared" si="81"/>
        <v/>
      </c>
      <c r="L777" s="40"/>
      <c r="M777" s="5">
        <f t="shared" si="83"/>
        <v>0</v>
      </c>
    </row>
    <row r="778" spans="1:13" ht="16.2" customHeight="1" thickBot="1" x14ac:dyDescent="0.45">
      <c r="A778" s="421"/>
      <c r="B778" s="382"/>
      <c r="C778" s="388"/>
      <c r="D778" s="388"/>
      <c r="E778" s="446"/>
      <c r="F778" s="11"/>
      <c r="G778" s="474" t="s">
        <v>4</v>
      </c>
      <c r="H778" s="475"/>
      <c r="I778" s="70">
        <f>SUM(I772:I777)</f>
        <v>19</v>
      </c>
      <c r="J778" s="13">
        <f>SUM(J772:J777)</f>
        <v>1.9791666666666669E-2</v>
      </c>
      <c r="K778" s="236" t="str">
        <f t="shared" si="81"/>
        <v/>
      </c>
      <c r="L778" s="3">
        <f>SUM(L772:L777)</f>
        <v>0</v>
      </c>
      <c r="M778" s="13">
        <f>SUM(M772:M777)</f>
        <v>0</v>
      </c>
    </row>
    <row r="779" spans="1:13" ht="6" customHeight="1" thickBot="1" x14ac:dyDescent="0.45">
      <c r="A779" s="35"/>
      <c r="B779" s="104"/>
      <c r="C779" s="35"/>
      <c r="D779" s="35"/>
      <c r="E779" s="35"/>
      <c r="F779" s="9"/>
      <c r="G779" s="48"/>
      <c r="H779" s="65"/>
      <c r="I779" s="103"/>
      <c r="J779" s="52"/>
      <c r="K779" s="48"/>
      <c r="L779" s="103"/>
      <c r="M779" s="52"/>
    </row>
    <row r="780" spans="1:13" x14ac:dyDescent="0.4">
      <c r="A780" s="373" t="s">
        <v>186</v>
      </c>
      <c r="B780" s="374"/>
      <c r="C780" s="374"/>
      <c r="D780" s="374"/>
      <c r="E780" s="374"/>
      <c r="F780" s="374"/>
      <c r="G780" s="374"/>
      <c r="H780" s="374"/>
      <c r="I780" s="374"/>
      <c r="J780" s="375"/>
      <c r="K780" s="164"/>
      <c r="L780" s="33" t="s">
        <v>72</v>
      </c>
      <c r="M780" s="34" t="s">
        <v>82</v>
      </c>
    </row>
    <row r="781" spans="1:13" x14ac:dyDescent="0.4">
      <c r="A781" s="159">
        <f>G772</f>
        <v>158</v>
      </c>
      <c r="B781" s="417"/>
      <c r="C781" s="418"/>
      <c r="D781" s="418"/>
      <c r="E781" s="418"/>
      <c r="F781" s="418"/>
      <c r="G781" s="418"/>
      <c r="H781" s="418"/>
      <c r="I781" s="418"/>
      <c r="J781" s="419"/>
      <c r="K781" s="48"/>
      <c r="L781" s="36"/>
      <c r="M781" s="37"/>
    </row>
    <row r="782" spans="1:13" x14ac:dyDescent="0.4">
      <c r="A782" s="159">
        <f t="shared" ref="A782:A786" si="84">G773</f>
        <v>159</v>
      </c>
      <c r="B782" s="417"/>
      <c r="C782" s="418"/>
      <c r="D782" s="418"/>
      <c r="E782" s="418"/>
      <c r="F782" s="418"/>
      <c r="G782" s="418"/>
      <c r="H782" s="418"/>
      <c r="I782" s="418"/>
      <c r="J782" s="419"/>
      <c r="K782" s="48"/>
      <c r="L782" s="36"/>
      <c r="M782" s="37"/>
    </row>
    <row r="783" spans="1:13" x14ac:dyDescent="0.4">
      <c r="A783" s="159">
        <f t="shared" si="84"/>
        <v>160</v>
      </c>
      <c r="B783" s="417"/>
      <c r="C783" s="418"/>
      <c r="D783" s="418"/>
      <c r="E783" s="418"/>
      <c r="F783" s="418"/>
      <c r="G783" s="418"/>
      <c r="H783" s="418"/>
      <c r="I783" s="418"/>
      <c r="J783" s="419"/>
      <c r="K783" s="48"/>
      <c r="L783" s="36"/>
      <c r="M783" s="37"/>
    </row>
    <row r="784" spans="1:13" x14ac:dyDescent="0.4">
      <c r="A784" s="159">
        <f t="shared" si="84"/>
        <v>161</v>
      </c>
      <c r="B784" s="417"/>
      <c r="C784" s="418"/>
      <c r="D784" s="418"/>
      <c r="E784" s="418"/>
      <c r="F784" s="418"/>
      <c r="G784" s="418"/>
      <c r="H784" s="418"/>
      <c r="I784" s="418"/>
      <c r="J784" s="419"/>
      <c r="K784" s="48"/>
      <c r="L784" s="36"/>
      <c r="M784" s="37"/>
    </row>
    <row r="785" spans="1:13" x14ac:dyDescent="0.4">
      <c r="A785" s="159">
        <f t="shared" si="84"/>
        <v>162</v>
      </c>
      <c r="B785" s="417"/>
      <c r="C785" s="418"/>
      <c r="D785" s="418"/>
      <c r="E785" s="418"/>
      <c r="F785" s="418"/>
      <c r="G785" s="418"/>
      <c r="H785" s="418"/>
      <c r="I785" s="418"/>
      <c r="J785" s="419"/>
      <c r="K785" s="48"/>
      <c r="L785" s="36"/>
      <c r="M785" s="37"/>
    </row>
    <row r="786" spans="1:13" ht="13.2" thickBot="1" x14ac:dyDescent="0.45">
      <c r="A786" s="160">
        <f t="shared" si="84"/>
        <v>163</v>
      </c>
      <c r="B786" s="422"/>
      <c r="C786" s="423"/>
      <c r="D786" s="423"/>
      <c r="E786" s="423"/>
      <c r="F786" s="423"/>
      <c r="G786" s="423"/>
      <c r="H786" s="423"/>
      <c r="I786" s="423"/>
      <c r="J786" s="424"/>
      <c r="K786" s="48"/>
      <c r="L786" s="38"/>
      <c r="M786" s="39"/>
    </row>
    <row r="787" spans="1:13" ht="6" customHeight="1" thickBot="1" x14ac:dyDescent="0.45">
      <c r="A787" s="35"/>
      <c r="B787" s="104"/>
      <c r="C787" s="35"/>
      <c r="D787" s="35"/>
      <c r="E787" s="35"/>
      <c r="F787" s="9"/>
      <c r="G787" s="48"/>
      <c r="H787" s="65"/>
      <c r="I787" s="103"/>
      <c r="J787" s="52"/>
      <c r="K787" s="48"/>
      <c r="L787" s="103"/>
      <c r="M787" s="52"/>
    </row>
    <row r="788" spans="1:13" ht="25.2" customHeight="1" x14ac:dyDescent="0.4">
      <c r="A788" s="486">
        <v>6.3</v>
      </c>
      <c r="B788" s="380" t="s">
        <v>940</v>
      </c>
      <c r="C788" s="386" t="s">
        <v>30</v>
      </c>
      <c r="D788" s="386" t="s">
        <v>365</v>
      </c>
      <c r="E788" s="452">
        <f>I797</f>
        <v>36</v>
      </c>
      <c r="F788" s="425"/>
      <c r="G788" s="161">
        <v>164</v>
      </c>
      <c r="H788" s="4" t="s">
        <v>994</v>
      </c>
      <c r="I788" s="73">
        <v>4</v>
      </c>
      <c r="J788" s="76">
        <f>I788*10%/96</f>
        <v>4.1666666666666666E-3</v>
      </c>
      <c r="K788" s="164" t="str">
        <f t="shared" si="81"/>
        <v/>
      </c>
      <c r="L788" s="94">
        <v>4</v>
      </c>
      <c r="M788" s="76">
        <f>L788*10%/96</f>
        <v>4.1666666666666666E-3</v>
      </c>
    </row>
    <row r="789" spans="1:13" ht="50.4" x14ac:dyDescent="0.4">
      <c r="A789" s="420"/>
      <c r="B789" s="381"/>
      <c r="C789" s="387"/>
      <c r="D789" s="387"/>
      <c r="E789" s="445"/>
      <c r="F789" s="425"/>
      <c r="G789" s="162">
        <v>165</v>
      </c>
      <c r="H789" s="68" t="s">
        <v>995</v>
      </c>
      <c r="I789" s="69">
        <v>6</v>
      </c>
      <c r="J789" s="5">
        <f>I789*10%/96</f>
        <v>6.2500000000000012E-3</v>
      </c>
      <c r="K789" s="164" t="str">
        <f t="shared" si="81"/>
        <v/>
      </c>
      <c r="L789" s="40">
        <v>6</v>
      </c>
      <c r="M789" s="5">
        <f>L789*10%/96</f>
        <v>6.2500000000000012E-3</v>
      </c>
    </row>
    <row r="790" spans="1:13" ht="50.4" x14ac:dyDescent="0.4">
      <c r="A790" s="420"/>
      <c r="B790" s="381"/>
      <c r="C790" s="387"/>
      <c r="D790" s="387"/>
      <c r="E790" s="445"/>
      <c r="F790" s="425"/>
      <c r="G790" s="162">
        <v>166</v>
      </c>
      <c r="H790" s="68" t="s">
        <v>955</v>
      </c>
      <c r="I790" s="69">
        <v>6</v>
      </c>
      <c r="J790" s="5">
        <f t="shared" ref="J790:J796" si="85">I790*10%/96</f>
        <v>6.2500000000000012E-3</v>
      </c>
      <c r="K790" s="164" t="str">
        <f t="shared" si="81"/>
        <v/>
      </c>
      <c r="L790" s="40">
        <v>6</v>
      </c>
      <c r="M790" s="5">
        <f t="shared" ref="M790:M796" si="86">L790*10%/96</f>
        <v>6.2500000000000012E-3</v>
      </c>
    </row>
    <row r="791" spans="1:13" ht="19.2" customHeight="1" x14ac:dyDescent="0.4">
      <c r="A791" s="420"/>
      <c r="B791" s="381"/>
      <c r="C791" s="387" t="s">
        <v>69</v>
      </c>
      <c r="D791" s="387" t="s">
        <v>1072</v>
      </c>
      <c r="E791" s="445"/>
      <c r="F791" s="376"/>
      <c r="G791" s="162">
        <v>167</v>
      </c>
      <c r="H791" s="68" t="s">
        <v>898</v>
      </c>
      <c r="I791" s="69">
        <v>3</v>
      </c>
      <c r="J791" s="5">
        <f t="shared" si="85"/>
        <v>3.1250000000000006E-3</v>
      </c>
      <c r="K791" s="164" t="str">
        <f t="shared" si="81"/>
        <v/>
      </c>
      <c r="L791" s="40">
        <v>3</v>
      </c>
      <c r="M791" s="5">
        <f t="shared" si="86"/>
        <v>3.1250000000000006E-3</v>
      </c>
    </row>
    <row r="792" spans="1:13" ht="21.6" customHeight="1" x14ac:dyDescent="0.4">
      <c r="A792" s="420"/>
      <c r="B792" s="381"/>
      <c r="C792" s="387"/>
      <c r="D792" s="387"/>
      <c r="E792" s="445"/>
      <c r="F792" s="376"/>
      <c r="G792" s="162">
        <v>168</v>
      </c>
      <c r="H792" s="68" t="s">
        <v>301</v>
      </c>
      <c r="I792" s="69">
        <v>3</v>
      </c>
      <c r="J792" s="5">
        <f t="shared" si="85"/>
        <v>3.1250000000000006E-3</v>
      </c>
      <c r="K792" s="164" t="str">
        <f t="shared" si="81"/>
        <v/>
      </c>
      <c r="L792" s="40">
        <v>3</v>
      </c>
      <c r="M792" s="5">
        <f t="shared" si="86"/>
        <v>3.1250000000000006E-3</v>
      </c>
    </row>
    <row r="793" spans="1:13" ht="25.2" x14ac:dyDescent="0.4">
      <c r="A793" s="420"/>
      <c r="B793" s="381"/>
      <c r="C793" s="387" t="s">
        <v>204</v>
      </c>
      <c r="D793" s="387" t="s">
        <v>366</v>
      </c>
      <c r="E793" s="445"/>
      <c r="F793" s="376"/>
      <c r="G793" s="162">
        <v>169</v>
      </c>
      <c r="H793" s="68" t="s">
        <v>274</v>
      </c>
      <c r="I793" s="69">
        <v>4</v>
      </c>
      <c r="J793" s="5">
        <f t="shared" si="85"/>
        <v>4.1666666666666666E-3</v>
      </c>
      <c r="K793" s="164" t="str">
        <f t="shared" si="81"/>
        <v/>
      </c>
      <c r="L793" s="40">
        <v>4</v>
      </c>
      <c r="M793" s="5">
        <f t="shared" si="86"/>
        <v>4.1666666666666666E-3</v>
      </c>
    </row>
    <row r="794" spans="1:13" ht="25.2" x14ac:dyDescent="0.4">
      <c r="A794" s="420"/>
      <c r="B794" s="381"/>
      <c r="C794" s="387"/>
      <c r="D794" s="387"/>
      <c r="E794" s="445"/>
      <c r="F794" s="376"/>
      <c r="G794" s="162">
        <v>170</v>
      </c>
      <c r="H794" s="68" t="s">
        <v>302</v>
      </c>
      <c r="I794" s="69">
        <v>3</v>
      </c>
      <c r="J794" s="5">
        <f t="shared" si="85"/>
        <v>3.1250000000000006E-3</v>
      </c>
      <c r="K794" s="164" t="str">
        <f t="shared" si="81"/>
        <v/>
      </c>
      <c r="L794" s="40">
        <v>3</v>
      </c>
      <c r="M794" s="5">
        <f t="shared" si="86"/>
        <v>3.1250000000000006E-3</v>
      </c>
    </row>
    <row r="795" spans="1:13" ht="16.95" customHeight="1" x14ac:dyDescent="0.4">
      <c r="A795" s="420"/>
      <c r="B795" s="381"/>
      <c r="C795" s="387"/>
      <c r="D795" s="387"/>
      <c r="E795" s="445"/>
      <c r="F795" s="376"/>
      <c r="G795" s="162">
        <v>171</v>
      </c>
      <c r="H795" s="68" t="s">
        <v>367</v>
      </c>
      <c r="I795" s="69">
        <v>3</v>
      </c>
      <c r="J795" s="5">
        <f t="shared" si="85"/>
        <v>3.1250000000000006E-3</v>
      </c>
      <c r="K795" s="164" t="str">
        <f t="shared" si="81"/>
        <v/>
      </c>
      <c r="L795" s="40">
        <v>3</v>
      </c>
      <c r="M795" s="5">
        <f t="shared" si="86"/>
        <v>3.1250000000000006E-3</v>
      </c>
    </row>
    <row r="796" spans="1:13" ht="37.799999999999997" x14ac:dyDescent="0.4">
      <c r="A796" s="420"/>
      <c r="B796" s="381"/>
      <c r="C796" s="387" t="s">
        <v>344</v>
      </c>
      <c r="D796" s="387" t="s">
        <v>899</v>
      </c>
      <c r="E796" s="445"/>
      <c r="F796" s="167"/>
      <c r="G796" s="162">
        <v>172</v>
      </c>
      <c r="H796" s="68" t="s">
        <v>900</v>
      </c>
      <c r="I796" s="80">
        <v>4</v>
      </c>
      <c r="J796" s="5">
        <f t="shared" si="85"/>
        <v>4.1666666666666666E-3</v>
      </c>
      <c r="K796" s="164" t="str">
        <f t="shared" si="81"/>
        <v/>
      </c>
      <c r="L796" s="105">
        <v>4</v>
      </c>
      <c r="M796" s="5">
        <f t="shared" si="86"/>
        <v>4.1666666666666666E-3</v>
      </c>
    </row>
    <row r="797" spans="1:13" ht="16.2" customHeight="1" thickBot="1" x14ac:dyDescent="0.45">
      <c r="A797" s="421"/>
      <c r="B797" s="382"/>
      <c r="C797" s="388"/>
      <c r="D797" s="388"/>
      <c r="E797" s="446"/>
      <c r="F797" s="11"/>
      <c r="G797" s="392" t="s">
        <v>4</v>
      </c>
      <c r="H797" s="393"/>
      <c r="I797" s="75">
        <f>SUM(I788:I796)</f>
        <v>36</v>
      </c>
      <c r="J797" s="50">
        <f>SUM(J788:J796)</f>
        <v>3.7499999999999999E-2</v>
      </c>
      <c r="K797" s="236" t="str">
        <f t="shared" si="81"/>
        <v/>
      </c>
      <c r="L797" s="14">
        <f>SUM(L788:L796)</f>
        <v>36</v>
      </c>
      <c r="M797" s="50">
        <f>SUM(M788:M796)</f>
        <v>3.7499999999999999E-2</v>
      </c>
    </row>
    <row r="798" spans="1:13" ht="6" customHeight="1" thickBot="1" x14ac:dyDescent="0.45">
      <c r="A798" s="30"/>
      <c r="B798" s="42"/>
      <c r="C798" s="30"/>
      <c r="D798" s="65"/>
      <c r="E798" s="30"/>
      <c r="F798" s="9"/>
      <c r="G798" s="84"/>
      <c r="H798" s="84"/>
      <c r="I798" s="85"/>
      <c r="J798" s="86"/>
      <c r="K798" s="48"/>
      <c r="L798" s="85"/>
      <c r="M798" s="86"/>
    </row>
    <row r="799" spans="1:13" ht="12.6" customHeight="1" x14ac:dyDescent="0.4">
      <c r="A799" s="414" t="s">
        <v>186</v>
      </c>
      <c r="B799" s="415"/>
      <c r="C799" s="415"/>
      <c r="D799" s="415"/>
      <c r="E799" s="415"/>
      <c r="F799" s="415"/>
      <c r="G799" s="415"/>
      <c r="H799" s="415"/>
      <c r="I799" s="415"/>
      <c r="J799" s="416"/>
      <c r="K799" s="164"/>
      <c r="L799" s="33" t="s">
        <v>72</v>
      </c>
      <c r="M799" s="34" t="s">
        <v>82</v>
      </c>
    </row>
    <row r="800" spans="1:13" x14ac:dyDescent="0.4">
      <c r="A800" s="159">
        <f>G788</f>
        <v>164</v>
      </c>
      <c r="B800" s="417"/>
      <c r="C800" s="418"/>
      <c r="D800" s="418"/>
      <c r="E800" s="418"/>
      <c r="F800" s="418"/>
      <c r="G800" s="418"/>
      <c r="H800" s="418"/>
      <c r="I800" s="418"/>
      <c r="J800" s="419"/>
      <c r="K800" s="48"/>
      <c r="L800" s="36"/>
      <c r="M800" s="37"/>
    </row>
    <row r="801" spans="1:13" x14ac:dyDescent="0.4">
      <c r="A801" s="159">
        <f t="shared" ref="A801:A808" si="87">G789</f>
        <v>165</v>
      </c>
      <c r="B801" s="417"/>
      <c r="C801" s="418"/>
      <c r="D801" s="418"/>
      <c r="E801" s="418"/>
      <c r="F801" s="418"/>
      <c r="G801" s="418"/>
      <c r="H801" s="418"/>
      <c r="I801" s="418"/>
      <c r="J801" s="419"/>
      <c r="K801" s="48"/>
      <c r="L801" s="36"/>
      <c r="M801" s="37"/>
    </row>
    <row r="802" spans="1:13" x14ac:dyDescent="0.4">
      <c r="A802" s="159">
        <f t="shared" si="87"/>
        <v>166</v>
      </c>
      <c r="B802" s="417"/>
      <c r="C802" s="418"/>
      <c r="D802" s="418"/>
      <c r="E802" s="418"/>
      <c r="F802" s="418"/>
      <c r="G802" s="418"/>
      <c r="H802" s="418"/>
      <c r="I802" s="418"/>
      <c r="J802" s="419"/>
      <c r="K802" s="48"/>
      <c r="L802" s="36"/>
      <c r="M802" s="37"/>
    </row>
    <row r="803" spans="1:13" x14ac:dyDescent="0.4">
      <c r="A803" s="159">
        <f t="shared" si="87"/>
        <v>167</v>
      </c>
      <c r="B803" s="417"/>
      <c r="C803" s="418"/>
      <c r="D803" s="418"/>
      <c r="E803" s="418"/>
      <c r="F803" s="418"/>
      <c r="G803" s="418"/>
      <c r="H803" s="418"/>
      <c r="I803" s="418"/>
      <c r="J803" s="419"/>
      <c r="K803" s="48"/>
      <c r="L803" s="36"/>
      <c r="M803" s="37"/>
    </row>
    <row r="804" spans="1:13" x14ac:dyDescent="0.4">
      <c r="A804" s="159">
        <f t="shared" si="87"/>
        <v>168</v>
      </c>
      <c r="B804" s="417"/>
      <c r="C804" s="418"/>
      <c r="D804" s="418"/>
      <c r="E804" s="418"/>
      <c r="F804" s="418"/>
      <c r="G804" s="418"/>
      <c r="H804" s="418"/>
      <c r="I804" s="418"/>
      <c r="J804" s="419"/>
      <c r="K804" s="48"/>
      <c r="L804" s="36"/>
      <c r="M804" s="37"/>
    </row>
    <row r="805" spans="1:13" x14ac:dyDescent="0.4">
      <c r="A805" s="159">
        <f t="shared" si="87"/>
        <v>169</v>
      </c>
      <c r="B805" s="417"/>
      <c r="C805" s="418"/>
      <c r="D805" s="418"/>
      <c r="E805" s="418"/>
      <c r="F805" s="418"/>
      <c r="G805" s="418"/>
      <c r="H805" s="418"/>
      <c r="I805" s="418"/>
      <c r="J805" s="419"/>
      <c r="K805" s="48"/>
      <c r="L805" s="36"/>
      <c r="M805" s="37"/>
    </row>
    <row r="806" spans="1:13" x14ac:dyDescent="0.4">
      <c r="A806" s="159">
        <f t="shared" si="87"/>
        <v>170</v>
      </c>
      <c r="B806" s="417"/>
      <c r="C806" s="418"/>
      <c r="D806" s="418"/>
      <c r="E806" s="418"/>
      <c r="F806" s="418"/>
      <c r="G806" s="418"/>
      <c r="H806" s="418"/>
      <c r="I806" s="418"/>
      <c r="J806" s="419"/>
      <c r="K806" s="48"/>
      <c r="L806" s="36"/>
      <c r="M806" s="37"/>
    </row>
    <row r="807" spans="1:13" x14ac:dyDescent="0.4">
      <c r="A807" s="159">
        <f t="shared" si="87"/>
        <v>171</v>
      </c>
      <c r="B807" s="417"/>
      <c r="C807" s="418"/>
      <c r="D807" s="418"/>
      <c r="E807" s="418"/>
      <c r="F807" s="418"/>
      <c r="G807" s="418"/>
      <c r="H807" s="418"/>
      <c r="I807" s="418"/>
      <c r="J807" s="419"/>
      <c r="K807" s="48"/>
      <c r="L807" s="36"/>
      <c r="M807" s="37"/>
    </row>
    <row r="808" spans="1:13" ht="13.2" thickBot="1" x14ac:dyDescent="0.45">
      <c r="A808" s="160">
        <f t="shared" si="87"/>
        <v>172</v>
      </c>
      <c r="B808" s="422"/>
      <c r="C808" s="423"/>
      <c r="D808" s="423"/>
      <c r="E808" s="423"/>
      <c r="F808" s="423"/>
      <c r="G808" s="423"/>
      <c r="H808" s="423"/>
      <c r="I808" s="423"/>
      <c r="J808" s="424"/>
      <c r="K808" s="48"/>
      <c r="L808" s="38"/>
      <c r="M808" s="39"/>
    </row>
    <row r="809" spans="1:13" ht="6" customHeight="1" thickBot="1" x14ac:dyDescent="0.45">
      <c r="A809" s="30"/>
      <c r="B809" s="42"/>
      <c r="C809" s="30"/>
      <c r="D809" s="42"/>
      <c r="E809" s="30"/>
      <c r="F809" s="9"/>
      <c r="G809" s="100"/>
      <c r="H809" s="65"/>
      <c r="I809" s="85"/>
      <c r="J809" s="86"/>
      <c r="K809" s="48"/>
      <c r="L809" s="85"/>
      <c r="M809" s="86"/>
    </row>
    <row r="810" spans="1:13" ht="33" customHeight="1" x14ac:dyDescent="0.4">
      <c r="A810" s="377">
        <v>6.4</v>
      </c>
      <c r="B810" s="380" t="s">
        <v>669</v>
      </c>
      <c r="C810" s="383" t="s">
        <v>215</v>
      </c>
      <c r="D810" s="386" t="s">
        <v>570</v>
      </c>
      <c r="E810" s="389">
        <f>I815</f>
        <v>15</v>
      </c>
      <c r="F810" s="376"/>
      <c r="G810" s="161">
        <v>173</v>
      </c>
      <c r="H810" s="4" t="s">
        <v>571</v>
      </c>
      <c r="I810" s="73">
        <v>4</v>
      </c>
      <c r="J810" s="74">
        <f>I810*10%/96</f>
        <v>4.1666666666666666E-3</v>
      </c>
      <c r="K810" s="164" t="str">
        <f t="shared" si="81"/>
        <v/>
      </c>
      <c r="L810" s="94">
        <v>4</v>
      </c>
      <c r="M810" s="74">
        <f>L810*10%/96</f>
        <v>4.1666666666666666E-3</v>
      </c>
    </row>
    <row r="811" spans="1:13" ht="31.95" customHeight="1" x14ac:dyDescent="0.4">
      <c r="A811" s="378"/>
      <c r="B811" s="381"/>
      <c r="C811" s="384"/>
      <c r="D811" s="387"/>
      <c r="E811" s="390"/>
      <c r="F811" s="376"/>
      <c r="G811" s="162">
        <v>174</v>
      </c>
      <c r="H811" s="68" t="s">
        <v>670</v>
      </c>
      <c r="I811" s="69">
        <v>2</v>
      </c>
      <c r="J811" s="1">
        <f>I811*10%/96</f>
        <v>2.0833333333333333E-3</v>
      </c>
      <c r="K811" s="164" t="str">
        <f t="shared" si="81"/>
        <v/>
      </c>
      <c r="L811" s="40">
        <v>2</v>
      </c>
      <c r="M811" s="1">
        <f>L811*10%/96</f>
        <v>2.0833333333333333E-3</v>
      </c>
    </row>
    <row r="812" spans="1:13" ht="37.799999999999997" x14ac:dyDescent="0.4">
      <c r="A812" s="378"/>
      <c r="B812" s="381"/>
      <c r="C812" s="165" t="s">
        <v>216</v>
      </c>
      <c r="D812" s="158" t="s">
        <v>205</v>
      </c>
      <c r="E812" s="390"/>
      <c r="F812" s="6"/>
      <c r="G812" s="162">
        <v>175</v>
      </c>
      <c r="H812" s="68" t="s">
        <v>654</v>
      </c>
      <c r="I812" s="69">
        <v>5</v>
      </c>
      <c r="J812" s="1">
        <f t="shared" ref="J812:J814" si="88">I812*10%/96</f>
        <v>5.208333333333333E-3</v>
      </c>
      <c r="K812" s="164" t="str">
        <f t="shared" si="81"/>
        <v/>
      </c>
      <c r="L812" s="40">
        <v>5</v>
      </c>
      <c r="M812" s="1">
        <f t="shared" ref="M812:M814" si="89">L812*10%/96</f>
        <v>5.208333333333333E-3</v>
      </c>
    </row>
    <row r="813" spans="1:13" x14ac:dyDescent="0.4">
      <c r="A813" s="378"/>
      <c r="B813" s="381"/>
      <c r="C813" s="384" t="s">
        <v>217</v>
      </c>
      <c r="D813" s="470" t="s">
        <v>856</v>
      </c>
      <c r="E813" s="390"/>
      <c r="F813" s="376"/>
      <c r="G813" s="162">
        <v>176</v>
      </c>
      <c r="H813" s="68" t="s">
        <v>857</v>
      </c>
      <c r="I813" s="69">
        <v>2</v>
      </c>
      <c r="J813" s="1">
        <f t="shared" si="88"/>
        <v>2.0833333333333333E-3</v>
      </c>
      <c r="K813" s="164" t="str">
        <f t="shared" si="81"/>
        <v/>
      </c>
      <c r="L813" s="40">
        <v>2</v>
      </c>
      <c r="M813" s="1">
        <f t="shared" si="89"/>
        <v>2.0833333333333333E-3</v>
      </c>
    </row>
    <row r="814" spans="1:13" ht="22.2" customHeight="1" x14ac:dyDescent="0.4">
      <c r="A814" s="378"/>
      <c r="B814" s="381"/>
      <c r="C814" s="384"/>
      <c r="D814" s="493"/>
      <c r="E814" s="390"/>
      <c r="F814" s="376"/>
      <c r="G814" s="162">
        <v>177</v>
      </c>
      <c r="H814" s="68" t="s">
        <v>206</v>
      </c>
      <c r="I814" s="69">
        <v>2</v>
      </c>
      <c r="J814" s="1">
        <f t="shared" si="88"/>
        <v>2.0833333333333333E-3</v>
      </c>
      <c r="K814" s="164" t="str">
        <f t="shared" si="81"/>
        <v/>
      </c>
      <c r="L814" s="40">
        <v>2</v>
      </c>
      <c r="M814" s="1">
        <f t="shared" si="89"/>
        <v>2.0833333333333333E-3</v>
      </c>
    </row>
    <row r="815" spans="1:13" ht="16.2" customHeight="1" thickBot="1" x14ac:dyDescent="0.45">
      <c r="A815" s="379"/>
      <c r="B815" s="382"/>
      <c r="C815" s="385"/>
      <c r="D815" s="471"/>
      <c r="E815" s="391"/>
      <c r="F815" s="6"/>
      <c r="G815" s="392" t="s">
        <v>4</v>
      </c>
      <c r="H815" s="393"/>
      <c r="I815" s="70">
        <f>SUM(I810:I814)</f>
        <v>15</v>
      </c>
      <c r="J815" s="2">
        <f>SUM(J810:J814)</f>
        <v>1.5625E-2</v>
      </c>
      <c r="K815" s="236" t="str">
        <f t="shared" si="81"/>
        <v/>
      </c>
      <c r="L815" s="3">
        <f>SUM(L810:L814)</f>
        <v>15</v>
      </c>
      <c r="M815" s="2">
        <f>SUM(M810:M814)</f>
        <v>1.5625E-2</v>
      </c>
    </row>
    <row r="816" spans="1:13" ht="6" customHeight="1" thickBot="1" x14ac:dyDescent="0.45">
      <c r="A816" s="48"/>
      <c r="B816" s="42"/>
      <c r="C816" s="48"/>
      <c r="D816" s="65"/>
      <c r="E816" s="48"/>
      <c r="G816" s="84"/>
      <c r="H816" s="84"/>
      <c r="I816" s="91"/>
      <c r="J816" s="92"/>
      <c r="K816" s="48"/>
      <c r="L816" s="95"/>
      <c r="M816" s="102"/>
    </row>
    <row r="817" spans="1:13" x14ac:dyDescent="0.4">
      <c r="A817" s="373" t="s">
        <v>186</v>
      </c>
      <c r="B817" s="374"/>
      <c r="C817" s="374"/>
      <c r="D817" s="374"/>
      <c r="E817" s="374"/>
      <c r="F817" s="374"/>
      <c r="G817" s="374"/>
      <c r="H817" s="374"/>
      <c r="I817" s="374"/>
      <c r="J817" s="375"/>
      <c r="K817" s="164"/>
      <c r="L817" s="33" t="s">
        <v>72</v>
      </c>
      <c r="M817" s="34" t="s">
        <v>82</v>
      </c>
    </row>
    <row r="818" spans="1:13" x14ac:dyDescent="0.4">
      <c r="A818" s="162">
        <f>G810</f>
        <v>173</v>
      </c>
      <c r="B818" s="412"/>
      <c r="C818" s="412"/>
      <c r="D818" s="412"/>
      <c r="E818" s="412"/>
      <c r="F818" s="412"/>
      <c r="G818" s="412"/>
      <c r="H818" s="412"/>
      <c r="I818" s="412"/>
      <c r="J818" s="413"/>
      <c r="K818" s="48"/>
      <c r="L818" s="36"/>
      <c r="M818" s="37"/>
    </row>
    <row r="819" spans="1:13" x14ac:dyDescent="0.4">
      <c r="A819" s="162">
        <f t="shared" ref="A819:A820" si="90">G811</f>
        <v>174</v>
      </c>
      <c r="B819" s="412"/>
      <c r="C819" s="412"/>
      <c r="D819" s="412"/>
      <c r="E819" s="412"/>
      <c r="F819" s="412"/>
      <c r="G819" s="412"/>
      <c r="H819" s="412"/>
      <c r="I819" s="412"/>
      <c r="J819" s="413"/>
      <c r="K819" s="48"/>
      <c r="L819" s="36"/>
      <c r="M819" s="37"/>
    </row>
    <row r="820" spans="1:13" x14ac:dyDescent="0.4">
      <c r="A820" s="162">
        <f t="shared" si="90"/>
        <v>175</v>
      </c>
      <c r="B820" s="412"/>
      <c r="C820" s="412"/>
      <c r="D820" s="412"/>
      <c r="E820" s="412"/>
      <c r="F820" s="412"/>
      <c r="G820" s="412"/>
      <c r="H820" s="412"/>
      <c r="I820" s="412"/>
      <c r="J820" s="413"/>
      <c r="K820" s="48"/>
      <c r="L820" s="36"/>
      <c r="M820" s="37"/>
    </row>
    <row r="821" spans="1:13" x14ac:dyDescent="0.4">
      <c r="A821" s="162">
        <f t="shared" ref="A821:A822" si="91">G813</f>
        <v>176</v>
      </c>
      <c r="B821" s="412"/>
      <c r="C821" s="412"/>
      <c r="D821" s="412"/>
      <c r="E821" s="412"/>
      <c r="F821" s="412"/>
      <c r="G821" s="412"/>
      <c r="H821" s="412"/>
      <c r="I821" s="412"/>
      <c r="J821" s="413"/>
      <c r="K821" s="48"/>
      <c r="L821" s="36"/>
      <c r="M821" s="37"/>
    </row>
    <row r="822" spans="1:13" ht="13.2" thickBot="1" x14ac:dyDescent="0.45">
      <c r="A822" s="163">
        <f t="shared" si="91"/>
        <v>177</v>
      </c>
      <c r="B822" s="427"/>
      <c r="C822" s="427"/>
      <c r="D822" s="427"/>
      <c r="E822" s="427"/>
      <c r="F822" s="427"/>
      <c r="G822" s="427"/>
      <c r="H822" s="427"/>
      <c r="I822" s="427"/>
      <c r="J822" s="428"/>
      <c r="K822" s="48"/>
      <c r="L822" s="38"/>
      <c r="M822" s="39"/>
    </row>
    <row r="823" spans="1:13" ht="6" customHeight="1" thickBot="1" x14ac:dyDescent="0.45">
      <c r="K823" s="48"/>
    </row>
    <row r="824" spans="1:13" ht="25.95" customHeight="1" x14ac:dyDescent="0.4">
      <c r="A824" s="377">
        <v>6.5</v>
      </c>
      <c r="B824" s="380" t="s">
        <v>908</v>
      </c>
      <c r="C824" s="383" t="s">
        <v>345</v>
      </c>
      <c r="D824" s="386" t="s">
        <v>655</v>
      </c>
      <c r="E824" s="389">
        <f>I829</f>
        <v>10</v>
      </c>
      <c r="F824" s="6"/>
      <c r="G824" s="161">
        <v>178</v>
      </c>
      <c r="H824" s="4" t="s">
        <v>303</v>
      </c>
      <c r="I824" s="73">
        <v>2</v>
      </c>
      <c r="J824" s="74">
        <f>I824*10%/96</f>
        <v>2.0833333333333333E-3</v>
      </c>
      <c r="K824" s="164" t="str">
        <f t="shared" si="81"/>
        <v/>
      </c>
      <c r="L824" s="94">
        <v>2</v>
      </c>
      <c r="M824" s="74">
        <f>L824*10%/96</f>
        <v>2.0833333333333333E-3</v>
      </c>
    </row>
    <row r="825" spans="1:13" ht="59.4" customHeight="1" x14ac:dyDescent="0.4">
      <c r="A825" s="378"/>
      <c r="B825" s="381"/>
      <c r="C825" s="384"/>
      <c r="D825" s="387"/>
      <c r="E825" s="390"/>
      <c r="F825" s="376"/>
      <c r="G825" s="162">
        <v>179</v>
      </c>
      <c r="H825" s="68" t="s">
        <v>882</v>
      </c>
      <c r="I825" s="69">
        <v>2</v>
      </c>
      <c r="J825" s="1">
        <f>I825*10%/96</f>
        <v>2.0833333333333333E-3</v>
      </c>
      <c r="K825" s="164" t="str">
        <f t="shared" si="81"/>
        <v/>
      </c>
      <c r="L825" s="40">
        <v>2</v>
      </c>
      <c r="M825" s="1">
        <f>L825*10%/96</f>
        <v>2.0833333333333333E-3</v>
      </c>
    </row>
    <row r="826" spans="1:13" ht="15.6" customHeight="1" x14ac:dyDescent="0.4">
      <c r="A826" s="378"/>
      <c r="B826" s="381"/>
      <c r="C826" s="384"/>
      <c r="D826" s="387"/>
      <c r="E826" s="390"/>
      <c r="F826" s="376"/>
      <c r="G826" s="162">
        <v>180</v>
      </c>
      <c r="H826" s="68" t="s">
        <v>572</v>
      </c>
      <c r="I826" s="69">
        <v>3</v>
      </c>
      <c r="J826" s="1">
        <f t="shared" ref="J826:J828" si="92">I826*10%/96</f>
        <v>3.1250000000000006E-3</v>
      </c>
      <c r="K826" s="164" t="str">
        <f t="shared" si="81"/>
        <v/>
      </c>
      <c r="L826" s="40">
        <v>3</v>
      </c>
      <c r="M826" s="1">
        <f t="shared" ref="M826:M828" si="93">L826*10%/96</f>
        <v>3.1250000000000006E-3</v>
      </c>
    </row>
    <row r="827" spans="1:13" ht="46.95" customHeight="1" x14ac:dyDescent="0.4">
      <c r="A827" s="378"/>
      <c r="B827" s="381"/>
      <c r="C827" s="384" t="s">
        <v>218</v>
      </c>
      <c r="D827" s="387" t="s">
        <v>1077</v>
      </c>
      <c r="E827" s="390"/>
      <c r="F827" s="376"/>
      <c r="G827" s="162">
        <v>181</v>
      </c>
      <c r="H827" s="68" t="s">
        <v>883</v>
      </c>
      <c r="I827" s="69">
        <v>1</v>
      </c>
      <c r="J827" s="1">
        <f t="shared" si="92"/>
        <v>1.0416666666666667E-3</v>
      </c>
      <c r="K827" s="164" t="str">
        <f t="shared" si="81"/>
        <v/>
      </c>
      <c r="L827" s="40">
        <v>1</v>
      </c>
      <c r="M827" s="1">
        <f t="shared" si="93"/>
        <v>1.0416666666666667E-3</v>
      </c>
    </row>
    <row r="828" spans="1:13" x14ac:dyDescent="0.4">
      <c r="A828" s="378"/>
      <c r="B828" s="381"/>
      <c r="C828" s="384"/>
      <c r="D828" s="387"/>
      <c r="E828" s="390"/>
      <c r="F828" s="376"/>
      <c r="G828" s="162">
        <v>182</v>
      </c>
      <c r="H828" s="68" t="s">
        <v>415</v>
      </c>
      <c r="I828" s="69">
        <v>2</v>
      </c>
      <c r="J828" s="1">
        <f t="shared" si="92"/>
        <v>2.0833333333333333E-3</v>
      </c>
      <c r="K828" s="164" t="str">
        <f t="shared" si="81"/>
        <v/>
      </c>
      <c r="L828" s="40">
        <v>2</v>
      </c>
      <c r="M828" s="1">
        <f t="shared" si="93"/>
        <v>2.0833333333333333E-3</v>
      </c>
    </row>
    <row r="829" spans="1:13" ht="16.2" customHeight="1" thickBot="1" x14ac:dyDescent="0.45">
      <c r="A829" s="379"/>
      <c r="B829" s="382"/>
      <c r="C829" s="385"/>
      <c r="D829" s="388"/>
      <c r="E829" s="391"/>
      <c r="F829" s="6"/>
      <c r="G829" s="392" t="s">
        <v>4</v>
      </c>
      <c r="H829" s="393"/>
      <c r="I829" s="70">
        <f>SUM(I824:I828)</f>
        <v>10</v>
      </c>
      <c r="J829" s="49">
        <f>SUM(J824:J828)</f>
        <v>1.0416666666666666E-2</v>
      </c>
      <c r="K829" s="236" t="str">
        <f t="shared" si="81"/>
        <v/>
      </c>
      <c r="L829" s="3">
        <f>SUM(L824:L828)</f>
        <v>10</v>
      </c>
      <c r="M829" s="49">
        <f>SUM(M824:M828)</f>
        <v>1.0416666666666666E-2</v>
      </c>
    </row>
    <row r="830" spans="1:13" ht="6" customHeight="1" thickBot="1" x14ac:dyDescent="0.45">
      <c r="K830" s="48"/>
    </row>
    <row r="831" spans="1:13" x14ac:dyDescent="0.4">
      <c r="A831" s="373" t="s">
        <v>186</v>
      </c>
      <c r="B831" s="374"/>
      <c r="C831" s="374"/>
      <c r="D831" s="374"/>
      <c r="E831" s="374"/>
      <c r="F831" s="374"/>
      <c r="G831" s="374"/>
      <c r="H831" s="374"/>
      <c r="I831" s="374"/>
      <c r="J831" s="375"/>
      <c r="K831" s="164"/>
      <c r="L831" s="33" t="s">
        <v>72</v>
      </c>
      <c r="M831" s="34" t="s">
        <v>82</v>
      </c>
    </row>
    <row r="832" spans="1:13" x14ac:dyDescent="0.4">
      <c r="A832" s="162">
        <f>G824</f>
        <v>178</v>
      </c>
      <c r="B832" s="417"/>
      <c r="C832" s="418"/>
      <c r="D832" s="418"/>
      <c r="E832" s="418"/>
      <c r="F832" s="418"/>
      <c r="G832" s="418"/>
      <c r="H832" s="418"/>
      <c r="I832" s="418"/>
      <c r="J832" s="419"/>
      <c r="K832" s="48"/>
      <c r="L832" s="36"/>
      <c r="M832" s="37"/>
    </row>
    <row r="833" spans="1:13" x14ac:dyDescent="0.4">
      <c r="A833" s="162">
        <f t="shared" ref="A833:A836" si="94">G825</f>
        <v>179</v>
      </c>
      <c r="B833" s="417"/>
      <c r="C833" s="418"/>
      <c r="D833" s="418"/>
      <c r="E833" s="418"/>
      <c r="F833" s="418"/>
      <c r="G833" s="418"/>
      <c r="H833" s="418"/>
      <c r="I833" s="418"/>
      <c r="J833" s="419"/>
      <c r="K833" s="48"/>
      <c r="L833" s="36"/>
      <c r="M833" s="37"/>
    </row>
    <row r="834" spans="1:13" x14ac:dyDescent="0.4">
      <c r="A834" s="162">
        <f t="shared" si="94"/>
        <v>180</v>
      </c>
      <c r="B834" s="417"/>
      <c r="C834" s="418"/>
      <c r="D834" s="418"/>
      <c r="E834" s="418"/>
      <c r="F834" s="418"/>
      <c r="G834" s="418"/>
      <c r="H834" s="418"/>
      <c r="I834" s="418"/>
      <c r="J834" s="419"/>
      <c r="K834" s="48"/>
      <c r="L834" s="36"/>
      <c r="M834" s="37"/>
    </row>
    <row r="835" spans="1:13" x14ac:dyDescent="0.4">
      <c r="A835" s="162">
        <f t="shared" si="94"/>
        <v>181</v>
      </c>
      <c r="B835" s="417"/>
      <c r="C835" s="418"/>
      <c r="D835" s="418"/>
      <c r="E835" s="418"/>
      <c r="F835" s="418"/>
      <c r="G835" s="418"/>
      <c r="H835" s="418"/>
      <c r="I835" s="418"/>
      <c r="J835" s="419"/>
      <c r="K835" s="48"/>
      <c r="L835" s="36"/>
      <c r="M835" s="37"/>
    </row>
    <row r="836" spans="1:13" ht="13.2" thickBot="1" x14ac:dyDescent="0.45">
      <c r="A836" s="163">
        <f t="shared" si="94"/>
        <v>182</v>
      </c>
      <c r="B836" s="422"/>
      <c r="C836" s="423"/>
      <c r="D836" s="423"/>
      <c r="E836" s="423"/>
      <c r="F836" s="423"/>
      <c r="G836" s="423"/>
      <c r="H836" s="423"/>
      <c r="I836" s="423"/>
      <c r="J836" s="424"/>
      <c r="K836" s="48"/>
      <c r="L836" s="38"/>
      <c r="M836" s="39"/>
    </row>
    <row r="837" spans="1:13" ht="6" customHeight="1" thickBot="1" x14ac:dyDescent="0.45">
      <c r="K837" s="48"/>
    </row>
    <row r="838" spans="1:13" ht="25.2" x14ac:dyDescent="0.4">
      <c r="A838" s="373" t="s">
        <v>1112</v>
      </c>
      <c r="B838" s="374"/>
      <c r="C838" s="374"/>
      <c r="D838" s="374"/>
      <c r="E838" s="375"/>
      <c r="F838" s="449"/>
      <c r="G838" s="433" t="s">
        <v>31</v>
      </c>
      <c r="H838" s="434"/>
      <c r="I838" s="435">
        <f>I859+I901+I932+I946</f>
        <v>90</v>
      </c>
      <c r="J838" s="436"/>
      <c r="K838" s="164"/>
      <c r="L838" s="194" t="s">
        <v>621</v>
      </c>
      <c r="M838" s="195">
        <f>L859+L901+L932+L946</f>
        <v>90</v>
      </c>
    </row>
    <row r="839" spans="1:13" ht="26.4" customHeight="1" x14ac:dyDescent="0.4">
      <c r="A839" s="431" t="s">
        <v>452</v>
      </c>
      <c r="B839" s="429" t="s">
        <v>179</v>
      </c>
      <c r="C839" s="432" t="s">
        <v>272</v>
      </c>
      <c r="D839" s="429" t="s">
        <v>213</v>
      </c>
      <c r="E839" s="430" t="s">
        <v>2</v>
      </c>
      <c r="F839" s="449"/>
      <c r="G839" s="437" t="s">
        <v>176</v>
      </c>
      <c r="H839" s="439" t="s">
        <v>177</v>
      </c>
      <c r="I839" s="441" t="s">
        <v>181</v>
      </c>
      <c r="J839" s="443" t="s">
        <v>3</v>
      </c>
      <c r="K839" s="164"/>
      <c r="L839" s="431" t="s">
        <v>6</v>
      </c>
      <c r="M839" s="430"/>
    </row>
    <row r="840" spans="1:13" x14ac:dyDescent="0.4">
      <c r="A840" s="431"/>
      <c r="B840" s="429"/>
      <c r="C840" s="432"/>
      <c r="D840" s="429"/>
      <c r="E840" s="430"/>
      <c r="F840" s="7"/>
      <c r="G840" s="438"/>
      <c r="H840" s="440"/>
      <c r="I840" s="442"/>
      <c r="J840" s="444"/>
      <c r="K840" s="164"/>
      <c r="L840" s="191" t="s">
        <v>0</v>
      </c>
      <c r="M840" s="192" t="s">
        <v>1</v>
      </c>
    </row>
    <row r="841" spans="1:13" ht="55.2" customHeight="1" x14ac:dyDescent="0.4">
      <c r="A841" s="420">
        <v>7.1</v>
      </c>
      <c r="B841" s="381" t="s">
        <v>907</v>
      </c>
      <c r="C841" s="387" t="s">
        <v>32</v>
      </c>
      <c r="D841" s="387" t="s">
        <v>327</v>
      </c>
      <c r="E841" s="445">
        <f>I859</f>
        <v>41</v>
      </c>
      <c r="F841" s="376"/>
      <c r="G841" s="162">
        <v>183</v>
      </c>
      <c r="H841" s="68" t="s">
        <v>933</v>
      </c>
      <c r="I841" s="69">
        <v>4</v>
      </c>
      <c r="J841" s="5">
        <f>I841*9%/90</f>
        <v>4.0000000000000001E-3</v>
      </c>
      <c r="K841" s="164" t="str">
        <f t="shared" ref="K841:K894" si="95">IF(AND(L841&gt;=0,L841&lt;=I841),"",IF(AND(L841&gt;I841),"*"))</f>
        <v/>
      </c>
      <c r="L841" s="40">
        <v>4</v>
      </c>
      <c r="M841" s="5">
        <f>L841*9%/90</f>
        <v>4.0000000000000001E-3</v>
      </c>
    </row>
    <row r="842" spans="1:13" x14ac:dyDescent="0.4">
      <c r="A842" s="420"/>
      <c r="B842" s="381"/>
      <c r="C842" s="387"/>
      <c r="D842" s="387"/>
      <c r="E842" s="445"/>
      <c r="F842" s="376"/>
      <c r="G842" s="162">
        <v>184</v>
      </c>
      <c r="H842" s="68" t="s">
        <v>275</v>
      </c>
      <c r="I842" s="69">
        <v>2</v>
      </c>
      <c r="J842" s="5">
        <f t="shared" ref="J842:J858" si="96">I842*9%/90</f>
        <v>2E-3</v>
      </c>
      <c r="K842" s="164" t="str">
        <f t="shared" si="95"/>
        <v/>
      </c>
      <c r="L842" s="40">
        <v>2</v>
      </c>
      <c r="M842" s="5">
        <f t="shared" ref="M842:M858" si="97">L842*9%/90</f>
        <v>2E-3</v>
      </c>
    </row>
    <row r="843" spans="1:13" x14ac:dyDescent="0.4">
      <c r="A843" s="420"/>
      <c r="B843" s="381"/>
      <c r="C843" s="387"/>
      <c r="D843" s="387"/>
      <c r="E843" s="445"/>
      <c r="F843" s="376"/>
      <c r="G843" s="162">
        <v>185</v>
      </c>
      <c r="H843" s="68" t="s">
        <v>547</v>
      </c>
      <c r="I843" s="69">
        <v>2</v>
      </c>
      <c r="J843" s="5">
        <f t="shared" si="96"/>
        <v>2E-3</v>
      </c>
      <c r="K843" s="164" t="str">
        <f t="shared" si="95"/>
        <v/>
      </c>
      <c r="L843" s="40">
        <v>2</v>
      </c>
      <c r="M843" s="5">
        <f t="shared" si="97"/>
        <v>2E-3</v>
      </c>
    </row>
    <row r="844" spans="1:13" ht="26.4" customHeight="1" x14ac:dyDescent="0.4">
      <c r="A844" s="420"/>
      <c r="B844" s="381"/>
      <c r="C844" s="387"/>
      <c r="D844" s="387"/>
      <c r="E844" s="445"/>
      <c r="F844" s="376"/>
      <c r="G844" s="162">
        <v>186</v>
      </c>
      <c r="H844" s="68" t="s">
        <v>396</v>
      </c>
      <c r="I844" s="69">
        <v>1</v>
      </c>
      <c r="J844" s="5">
        <f t="shared" si="96"/>
        <v>1E-3</v>
      </c>
      <c r="K844" s="164" t="str">
        <f t="shared" si="95"/>
        <v/>
      </c>
      <c r="L844" s="40">
        <v>1</v>
      </c>
      <c r="M844" s="5">
        <f t="shared" si="97"/>
        <v>1E-3</v>
      </c>
    </row>
    <row r="845" spans="1:13" x14ac:dyDescent="0.4">
      <c r="A845" s="420"/>
      <c r="B845" s="381"/>
      <c r="C845" s="387"/>
      <c r="D845" s="387"/>
      <c r="E845" s="445"/>
      <c r="F845" s="376"/>
      <c r="G845" s="162">
        <v>187</v>
      </c>
      <c r="H845" s="68" t="s">
        <v>318</v>
      </c>
      <c r="I845" s="69">
        <v>4</v>
      </c>
      <c r="J845" s="5">
        <f t="shared" si="96"/>
        <v>4.0000000000000001E-3</v>
      </c>
      <c r="K845" s="164" t="str">
        <f t="shared" si="95"/>
        <v/>
      </c>
      <c r="L845" s="40">
        <v>4</v>
      </c>
      <c r="M845" s="5">
        <f t="shared" si="97"/>
        <v>4.0000000000000001E-3</v>
      </c>
    </row>
    <row r="846" spans="1:13" ht="25.2" x14ac:dyDescent="0.4">
      <c r="A846" s="420"/>
      <c r="B846" s="381"/>
      <c r="C846" s="387"/>
      <c r="D846" s="387"/>
      <c r="E846" s="445"/>
      <c r="F846" s="376"/>
      <c r="G846" s="162">
        <v>188</v>
      </c>
      <c r="H846" s="68" t="s">
        <v>1053</v>
      </c>
      <c r="I846" s="69">
        <v>4</v>
      </c>
      <c r="J846" s="5">
        <f t="shared" si="96"/>
        <v>4.0000000000000001E-3</v>
      </c>
      <c r="K846" s="164" t="str">
        <f t="shared" si="95"/>
        <v/>
      </c>
      <c r="L846" s="40">
        <v>4</v>
      </c>
      <c r="M846" s="5">
        <f t="shared" si="97"/>
        <v>4.0000000000000001E-3</v>
      </c>
    </row>
    <row r="847" spans="1:13" ht="49.95" customHeight="1" x14ac:dyDescent="0.4">
      <c r="A847" s="420"/>
      <c r="B847" s="381"/>
      <c r="C847" s="387" t="s">
        <v>33</v>
      </c>
      <c r="D847" s="387" t="s">
        <v>1079</v>
      </c>
      <c r="E847" s="445"/>
      <c r="F847" s="376"/>
      <c r="G847" s="162">
        <v>189</v>
      </c>
      <c r="H847" s="68" t="s">
        <v>733</v>
      </c>
      <c r="I847" s="69">
        <v>4</v>
      </c>
      <c r="J847" s="5">
        <f t="shared" si="96"/>
        <v>4.0000000000000001E-3</v>
      </c>
      <c r="K847" s="164" t="str">
        <f t="shared" si="95"/>
        <v/>
      </c>
      <c r="L847" s="40">
        <v>4</v>
      </c>
      <c r="M847" s="5">
        <f t="shared" si="97"/>
        <v>4.0000000000000001E-3</v>
      </c>
    </row>
    <row r="848" spans="1:13" ht="25.2" x14ac:dyDescent="0.4">
      <c r="A848" s="420"/>
      <c r="B848" s="381"/>
      <c r="C848" s="387"/>
      <c r="D848" s="387"/>
      <c r="E848" s="445"/>
      <c r="F848" s="376"/>
      <c r="G848" s="162">
        <v>190</v>
      </c>
      <c r="H848" s="68" t="s">
        <v>304</v>
      </c>
      <c r="I848" s="69">
        <v>1</v>
      </c>
      <c r="J848" s="5">
        <f t="shared" si="96"/>
        <v>1E-3</v>
      </c>
      <c r="K848" s="164" t="str">
        <f t="shared" si="95"/>
        <v/>
      </c>
      <c r="L848" s="40">
        <v>1</v>
      </c>
      <c r="M848" s="5">
        <f t="shared" si="97"/>
        <v>1E-3</v>
      </c>
    </row>
    <row r="849" spans="1:13" ht="37.200000000000003" customHeight="1" x14ac:dyDescent="0.4">
      <c r="A849" s="420"/>
      <c r="B849" s="381"/>
      <c r="C849" s="387" t="s">
        <v>207</v>
      </c>
      <c r="D849" s="387" t="s">
        <v>397</v>
      </c>
      <c r="E849" s="445"/>
      <c r="F849" s="376"/>
      <c r="G849" s="162">
        <v>191</v>
      </c>
      <c r="H849" s="68" t="s">
        <v>305</v>
      </c>
      <c r="I849" s="69">
        <v>2</v>
      </c>
      <c r="J849" s="5">
        <f t="shared" si="96"/>
        <v>2E-3</v>
      </c>
      <c r="K849" s="164" t="str">
        <f t="shared" si="95"/>
        <v/>
      </c>
      <c r="L849" s="40">
        <v>2</v>
      </c>
      <c r="M849" s="5">
        <f t="shared" si="97"/>
        <v>2E-3</v>
      </c>
    </row>
    <row r="850" spans="1:13" ht="37.799999999999997" x14ac:dyDescent="0.4">
      <c r="A850" s="420"/>
      <c r="B850" s="381"/>
      <c r="C850" s="387"/>
      <c r="D850" s="387"/>
      <c r="E850" s="445"/>
      <c r="F850" s="376"/>
      <c r="G850" s="162">
        <v>192</v>
      </c>
      <c r="H850" s="68" t="s">
        <v>1073</v>
      </c>
      <c r="I850" s="69">
        <v>3</v>
      </c>
      <c r="J850" s="5">
        <f t="shared" si="96"/>
        <v>3.0000000000000001E-3</v>
      </c>
      <c r="K850" s="164" t="str">
        <f t="shared" si="95"/>
        <v/>
      </c>
      <c r="L850" s="40">
        <v>3</v>
      </c>
      <c r="M850" s="5">
        <f t="shared" si="97"/>
        <v>3.0000000000000001E-3</v>
      </c>
    </row>
    <row r="851" spans="1:13" ht="40.200000000000003" customHeight="1" x14ac:dyDescent="0.4">
      <c r="A851" s="420"/>
      <c r="B851" s="381"/>
      <c r="C851" s="387" t="s">
        <v>208</v>
      </c>
      <c r="D851" s="387" t="s">
        <v>1074</v>
      </c>
      <c r="E851" s="445"/>
      <c r="F851" s="425"/>
      <c r="G851" s="162">
        <v>193</v>
      </c>
      <c r="H851" s="68" t="s">
        <v>858</v>
      </c>
      <c r="I851" s="69">
        <v>2</v>
      </c>
      <c r="J851" s="5">
        <f t="shared" si="96"/>
        <v>2E-3</v>
      </c>
      <c r="K851" s="164" t="str">
        <f t="shared" si="95"/>
        <v/>
      </c>
      <c r="L851" s="40">
        <v>2</v>
      </c>
      <c r="M851" s="5">
        <f t="shared" si="97"/>
        <v>2E-3</v>
      </c>
    </row>
    <row r="852" spans="1:13" ht="60" customHeight="1" x14ac:dyDescent="0.4">
      <c r="A852" s="420"/>
      <c r="B852" s="381"/>
      <c r="C852" s="387"/>
      <c r="D852" s="387"/>
      <c r="E852" s="445"/>
      <c r="F852" s="425"/>
      <c r="G852" s="162">
        <v>194</v>
      </c>
      <c r="H852" s="68" t="s">
        <v>870</v>
      </c>
      <c r="I852" s="69">
        <v>2</v>
      </c>
      <c r="J852" s="5">
        <f t="shared" si="96"/>
        <v>2E-3</v>
      </c>
      <c r="K852" s="164" t="str">
        <f t="shared" si="95"/>
        <v/>
      </c>
      <c r="L852" s="40">
        <v>2</v>
      </c>
      <c r="M852" s="5">
        <f t="shared" si="97"/>
        <v>2E-3</v>
      </c>
    </row>
    <row r="853" spans="1:13" ht="25.2" x14ac:dyDescent="0.4">
      <c r="A853" s="420"/>
      <c r="B853" s="381"/>
      <c r="C853" s="387" t="s">
        <v>209</v>
      </c>
      <c r="D853" s="387" t="s">
        <v>306</v>
      </c>
      <c r="E853" s="445"/>
      <c r="F853" s="376"/>
      <c r="G853" s="162">
        <v>195</v>
      </c>
      <c r="H853" s="68" t="s">
        <v>368</v>
      </c>
      <c r="I853" s="69">
        <v>1</v>
      </c>
      <c r="J853" s="5">
        <f t="shared" si="96"/>
        <v>1E-3</v>
      </c>
      <c r="K853" s="164" t="str">
        <f t="shared" si="95"/>
        <v/>
      </c>
      <c r="L853" s="40">
        <v>1</v>
      </c>
      <c r="M853" s="5">
        <f t="shared" si="97"/>
        <v>1E-3</v>
      </c>
    </row>
    <row r="854" spans="1:13" ht="37.799999999999997" x14ac:dyDescent="0.4">
      <c r="A854" s="420"/>
      <c r="B854" s="381"/>
      <c r="C854" s="387"/>
      <c r="D854" s="387"/>
      <c r="E854" s="445"/>
      <c r="F854" s="376"/>
      <c r="G854" s="162">
        <v>196</v>
      </c>
      <c r="H854" s="68" t="s">
        <v>1145</v>
      </c>
      <c r="I854" s="69">
        <v>1</v>
      </c>
      <c r="J854" s="5">
        <f t="shared" si="96"/>
        <v>1E-3</v>
      </c>
      <c r="K854" s="164" t="str">
        <f t="shared" si="95"/>
        <v/>
      </c>
      <c r="L854" s="40">
        <v>1</v>
      </c>
      <c r="M854" s="5">
        <f t="shared" si="97"/>
        <v>1E-3</v>
      </c>
    </row>
    <row r="855" spans="1:13" ht="37.799999999999997" x14ac:dyDescent="0.4">
      <c r="A855" s="420"/>
      <c r="B855" s="381"/>
      <c r="C855" s="387"/>
      <c r="D855" s="387"/>
      <c r="E855" s="445"/>
      <c r="F855" s="376"/>
      <c r="G855" s="162">
        <v>197</v>
      </c>
      <c r="H855" s="68" t="s">
        <v>1146</v>
      </c>
      <c r="I855" s="69">
        <v>2</v>
      </c>
      <c r="J855" s="5">
        <f t="shared" si="96"/>
        <v>2E-3</v>
      </c>
      <c r="K855" s="164" t="str">
        <f t="shared" si="95"/>
        <v/>
      </c>
      <c r="L855" s="40">
        <v>2</v>
      </c>
      <c r="M855" s="5">
        <f t="shared" si="97"/>
        <v>2E-3</v>
      </c>
    </row>
    <row r="856" spans="1:13" ht="28.2" customHeight="1" x14ac:dyDescent="0.4">
      <c r="A856" s="420"/>
      <c r="B856" s="381"/>
      <c r="C856" s="387" t="s">
        <v>210</v>
      </c>
      <c r="D856" s="387" t="s">
        <v>671</v>
      </c>
      <c r="E856" s="445"/>
      <c r="F856" s="376"/>
      <c r="G856" s="162">
        <v>198</v>
      </c>
      <c r="H856" s="68" t="s">
        <v>744</v>
      </c>
      <c r="I856" s="69">
        <v>2</v>
      </c>
      <c r="J856" s="5">
        <f t="shared" si="96"/>
        <v>2E-3</v>
      </c>
      <c r="K856" s="164" t="str">
        <f t="shared" si="95"/>
        <v/>
      </c>
      <c r="L856" s="40">
        <v>2</v>
      </c>
      <c r="M856" s="5">
        <f t="shared" si="97"/>
        <v>2E-3</v>
      </c>
    </row>
    <row r="857" spans="1:13" ht="28.2" customHeight="1" x14ac:dyDescent="0.4">
      <c r="A857" s="420"/>
      <c r="B857" s="381"/>
      <c r="C857" s="387"/>
      <c r="D857" s="387"/>
      <c r="E857" s="445"/>
      <c r="F857" s="376"/>
      <c r="G857" s="162">
        <v>199</v>
      </c>
      <c r="H857" s="68" t="s">
        <v>369</v>
      </c>
      <c r="I857" s="69">
        <v>2</v>
      </c>
      <c r="J857" s="5">
        <f t="shared" si="96"/>
        <v>2E-3</v>
      </c>
      <c r="K857" s="164" t="str">
        <f t="shared" si="95"/>
        <v/>
      </c>
      <c r="L857" s="40">
        <v>2</v>
      </c>
      <c r="M857" s="5">
        <f t="shared" si="97"/>
        <v>2E-3</v>
      </c>
    </row>
    <row r="858" spans="1:13" ht="28.95" customHeight="1" x14ac:dyDescent="0.4">
      <c r="A858" s="420"/>
      <c r="B858" s="381"/>
      <c r="C858" s="387"/>
      <c r="D858" s="387"/>
      <c r="E858" s="445"/>
      <c r="F858" s="376"/>
      <c r="G858" s="162">
        <v>200</v>
      </c>
      <c r="H858" s="68" t="s">
        <v>825</v>
      </c>
      <c r="I858" s="69">
        <v>2</v>
      </c>
      <c r="J858" s="5">
        <f t="shared" si="96"/>
        <v>2E-3</v>
      </c>
      <c r="K858" s="164" t="str">
        <f t="shared" si="95"/>
        <v/>
      </c>
      <c r="L858" s="40">
        <v>2</v>
      </c>
      <c r="M858" s="5">
        <f t="shared" si="97"/>
        <v>2E-3</v>
      </c>
    </row>
    <row r="859" spans="1:13" ht="13.2" customHeight="1" thickBot="1" x14ac:dyDescent="0.45">
      <c r="A859" s="421"/>
      <c r="B859" s="382"/>
      <c r="C859" s="388"/>
      <c r="D859" s="388"/>
      <c r="E859" s="446"/>
      <c r="F859" s="11"/>
      <c r="G859" s="392" t="s">
        <v>4</v>
      </c>
      <c r="H859" s="393"/>
      <c r="I859" s="75">
        <f>SUM(I841:I858)</f>
        <v>41</v>
      </c>
      <c r="J859" s="50">
        <f>SUM(J841:J858)</f>
        <v>4.1000000000000009E-2</v>
      </c>
      <c r="K859" s="236" t="str">
        <f t="shared" si="95"/>
        <v/>
      </c>
      <c r="L859" s="14">
        <f>SUM(L841:L858)</f>
        <v>41</v>
      </c>
      <c r="M859" s="50">
        <f>SUM(M841:M858)</f>
        <v>4.1000000000000009E-2</v>
      </c>
    </row>
    <row r="860" spans="1:13" ht="6" customHeight="1" thickBot="1" x14ac:dyDescent="0.45">
      <c r="A860" s="30"/>
      <c r="B860" s="42"/>
      <c r="C860" s="30"/>
      <c r="D860" s="65"/>
      <c r="E860" s="30"/>
      <c r="F860" s="9"/>
      <c r="G860" s="84"/>
      <c r="H860" s="84"/>
      <c r="I860" s="85"/>
      <c r="J860" s="86"/>
      <c r="K860" s="48"/>
      <c r="L860" s="85"/>
      <c r="M860" s="86"/>
    </row>
    <row r="861" spans="1:13" x14ac:dyDescent="0.4">
      <c r="A861" s="373" t="s">
        <v>186</v>
      </c>
      <c r="B861" s="374"/>
      <c r="C861" s="374"/>
      <c r="D861" s="374"/>
      <c r="E861" s="374"/>
      <c r="F861" s="374"/>
      <c r="G861" s="374"/>
      <c r="H861" s="374"/>
      <c r="I861" s="374"/>
      <c r="J861" s="375"/>
      <c r="K861" s="164"/>
      <c r="L861" s="33" t="s">
        <v>72</v>
      </c>
      <c r="M861" s="34" t="s">
        <v>82</v>
      </c>
    </row>
    <row r="862" spans="1:13" x14ac:dyDescent="0.4">
      <c r="A862" s="162">
        <f>G841</f>
        <v>183</v>
      </c>
      <c r="B862" s="412"/>
      <c r="C862" s="412"/>
      <c r="D862" s="412"/>
      <c r="E862" s="412"/>
      <c r="F862" s="412"/>
      <c r="G862" s="412"/>
      <c r="H862" s="412"/>
      <c r="I862" s="412"/>
      <c r="J862" s="413"/>
      <c r="K862" s="48"/>
      <c r="L862" s="36"/>
      <c r="M862" s="37"/>
    </row>
    <row r="863" spans="1:13" x14ac:dyDescent="0.4">
      <c r="A863" s="162">
        <f t="shared" ref="A863:A867" si="98">G842</f>
        <v>184</v>
      </c>
      <c r="B863" s="412"/>
      <c r="C863" s="412"/>
      <c r="D863" s="412"/>
      <c r="E863" s="412"/>
      <c r="F863" s="412"/>
      <c r="G863" s="412"/>
      <c r="H863" s="412"/>
      <c r="I863" s="412"/>
      <c r="J863" s="413"/>
      <c r="K863" s="48"/>
      <c r="L863" s="36"/>
      <c r="M863" s="37"/>
    </row>
    <row r="864" spans="1:13" x14ac:dyDescent="0.4">
      <c r="A864" s="162">
        <f t="shared" si="98"/>
        <v>185</v>
      </c>
      <c r="B864" s="412"/>
      <c r="C864" s="412"/>
      <c r="D864" s="412"/>
      <c r="E864" s="412"/>
      <c r="F864" s="412"/>
      <c r="G864" s="412"/>
      <c r="H864" s="412"/>
      <c r="I864" s="412"/>
      <c r="J864" s="413"/>
      <c r="K864" s="48"/>
      <c r="L864" s="36"/>
      <c r="M864" s="37"/>
    </row>
    <row r="865" spans="1:13" x14ac:dyDescent="0.4">
      <c r="A865" s="162">
        <f t="shared" si="98"/>
        <v>186</v>
      </c>
      <c r="B865" s="412"/>
      <c r="C865" s="412"/>
      <c r="D865" s="412"/>
      <c r="E865" s="412"/>
      <c r="F865" s="412"/>
      <c r="G865" s="412"/>
      <c r="H865" s="412"/>
      <c r="I865" s="412"/>
      <c r="J865" s="413"/>
      <c r="K865" s="48"/>
      <c r="L865" s="36"/>
      <c r="M865" s="37"/>
    </row>
    <row r="866" spans="1:13" x14ac:dyDescent="0.4">
      <c r="A866" s="162">
        <f t="shared" si="98"/>
        <v>187</v>
      </c>
      <c r="B866" s="412"/>
      <c r="C866" s="412"/>
      <c r="D866" s="412"/>
      <c r="E866" s="412"/>
      <c r="F866" s="412"/>
      <c r="G866" s="412"/>
      <c r="H866" s="412"/>
      <c r="I866" s="412"/>
      <c r="J866" s="413"/>
      <c r="K866" s="48"/>
      <c r="L866" s="36"/>
      <c r="M866" s="37"/>
    </row>
    <row r="867" spans="1:13" x14ac:dyDescent="0.4">
      <c r="A867" s="162">
        <f t="shared" si="98"/>
        <v>188</v>
      </c>
      <c r="B867" s="412"/>
      <c r="C867" s="412"/>
      <c r="D867" s="412"/>
      <c r="E867" s="412"/>
      <c r="F867" s="412"/>
      <c r="G867" s="412"/>
      <c r="H867" s="412"/>
      <c r="I867" s="412"/>
      <c r="J867" s="413"/>
      <c r="K867" s="48"/>
      <c r="L867" s="36"/>
      <c r="M867" s="37"/>
    </row>
    <row r="868" spans="1:13" x14ac:dyDescent="0.4">
      <c r="A868" s="162">
        <f t="shared" ref="A868:A879" si="99">G847</f>
        <v>189</v>
      </c>
      <c r="B868" s="412"/>
      <c r="C868" s="412"/>
      <c r="D868" s="412"/>
      <c r="E868" s="412"/>
      <c r="F868" s="412"/>
      <c r="G868" s="412"/>
      <c r="H868" s="412"/>
      <c r="I868" s="412"/>
      <c r="J868" s="413"/>
      <c r="K868" s="48"/>
      <c r="L868" s="36"/>
      <c r="M868" s="37"/>
    </row>
    <row r="869" spans="1:13" x14ac:dyDescent="0.4">
      <c r="A869" s="162">
        <f t="shared" si="99"/>
        <v>190</v>
      </c>
      <c r="B869" s="412"/>
      <c r="C869" s="412"/>
      <c r="D869" s="412"/>
      <c r="E869" s="412"/>
      <c r="F869" s="412"/>
      <c r="G869" s="412"/>
      <c r="H869" s="412"/>
      <c r="I869" s="412"/>
      <c r="J869" s="413"/>
      <c r="K869" s="48"/>
      <c r="L869" s="36"/>
      <c r="M869" s="37"/>
    </row>
    <row r="870" spans="1:13" x14ac:dyDescent="0.4">
      <c r="A870" s="162">
        <f t="shared" si="99"/>
        <v>191</v>
      </c>
      <c r="B870" s="412"/>
      <c r="C870" s="412"/>
      <c r="D870" s="412"/>
      <c r="E870" s="412"/>
      <c r="F870" s="412"/>
      <c r="G870" s="412"/>
      <c r="H870" s="412"/>
      <c r="I870" s="412"/>
      <c r="J870" s="413"/>
      <c r="K870" s="48"/>
      <c r="L870" s="36"/>
      <c r="M870" s="37"/>
    </row>
    <row r="871" spans="1:13" x14ac:dyDescent="0.4">
      <c r="A871" s="162">
        <f t="shared" si="99"/>
        <v>192</v>
      </c>
      <c r="B871" s="412"/>
      <c r="C871" s="412"/>
      <c r="D871" s="412"/>
      <c r="E871" s="412"/>
      <c r="F871" s="412"/>
      <c r="G871" s="412"/>
      <c r="H871" s="412"/>
      <c r="I871" s="412"/>
      <c r="J871" s="413"/>
      <c r="K871" s="48"/>
      <c r="L871" s="36"/>
      <c r="M871" s="37"/>
    </row>
    <row r="872" spans="1:13" x14ac:dyDescent="0.4">
      <c r="A872" s="162">
        <f t="shared" si="99"/>
        <v>193</v>
      </c>
      <c r="B872" s="412"/>
      <c r="C872" s="412"/>
      <c r="D872" s="412"/>
      <c r="E872" s="412"/>
      <c r="F872" s="412"/>
      <c r="G872" s="412"/>
      <c r="H872" s="412"/>
      <c r="I872" s="412"/>
      <c r="J872" s="413"/>
      <c r="K872" s="48"/>
      <c r="L872" s="36"/>
      <c r="M872" s="37"/>
    </row>
    <row r="873" spans="1:13" x14ac:dyDescent="0.4">
      <c r="A873" s="162">
        <f t="shared" si="99"/>
        <v>194</v>
      </c>
      <c r="B873" s="412"/>
      <c r="C873" s="412"/>
      <c r="D873" s="412"/>
      <c r="E873" s="412"/>
      <c r="F873" s="412"/>
      <c r="G873" s="412"/>
      <c r="H873" s="412"/>
      <c r="I873" s="412"/>
      <c r="J873" s="413"/>
      <c r="K873" s="48"/>
      <c r="L873" s="36"/>
      <c r="M873" s="37"/>
    </row>
    <row r="874" spans="1:13" x14ac:dyDescent="0.4">
      <c r="A874" s="162">
        <f t="shared" si="99"/>
        <v>195</v>
      </c>
      <c r="B874" s="412"/>
      <c r="C874" s="412"/>
      <c r="D874" s="412"/>
      <c r="E874" s="412"/>
      <c r="F874" s="412"/>
      <c r="G874" s="412"/>
      <c r="H874" s="412"/>
      <c r="I874" s="412"/>
      <c r="J874" s="413"/>
      <c r="K874" s="48"/>
      <c r="L874" s="36"/>
      <c r="M874" s="37"/>
    </row>
    <row r="875" spans="1:13" x14ac:dyDescent="0.4">
      <c r="A875" s="162">
        <f t="shared" si="99"/>
        <v>196</v>
      </c>
      <c r="B875" s="412"/>
      <c r="C875" s="412"/>
      <c r="D875" s="412"/>
      <c r="E875" s="412"/>
      <c r="F875" s="412"/>
      <c r="G875" s="412"/>
      <c r="H875" s="412"/>
      <c r="I875" s="412"/>
      <c r="J875" s="413"/>
      <c r="K875" s="48"/>
      <c r="L875" s="36"/>
      <c r="M875" s="37"/>
    </row>
    <row r="876" spans="1:13" x14ac:dyDescent="0.4">
      <c r="A876" s="162">
        <f t="shared" si="99"/>
        <v>197</v>
      </c>
      <c r="B876" s="412"/>
      <c r="C876" s="412"/>
      <c r="D876" s="412"/>
      <c r="E876" s="412"/>
      <c r="F876" s="412"/>
      <c r="G876" s="412"/>
      <c r="H876" s="412"/>
      <c r="I876" s="412"/>
      <c r="J876" s="413"/>
      <c r="K876" s="48"/>
      <c r="L876" s="36"/>
      <c r="M876" s="37"/>
    </row>
    <row r="877" spans="1:13" x14ac:dyDescent="0.4">
      <c r="A877" s="162">
        <f t="shared" si="99"/>
        <v>198</v>
      </c>
      <c r="B877" s="412"/>
      <c r="C877" s="412"/>
      <c r="D877" s="412"/>
      <c r="E877" s="412"/>
      <c r="F877" s="412"/>
      <c r="G877" s="412"/>
      <c r="H877" s="412"/>
      <c r="I877" s="412"/>
      <c r="J877" s="413"/>
      <c r="K877" s="48"/>
      <c r="L877" s="36"/>
      <c r="M877" s="37"/>
    </row>
    <row r="878" spans="1:13" x14ac:dyDescent="0.4">
      <c r="A878" s="162">
        <f t="shared" si="99"/>
        <v>199</v>
      </c>
      <c r="B878" s="412"/>
      <c r="C878" s="412"/>
      <c r="D878" s="412"/>
      <c r="E878" s="412"/>
      <c r="F878" s="412"/>
      <c r="G878" s="412"/>
      <c r="H878" s="412"/>
      <c r="I878" s="412"/>
      <c r="J878" s="413"/>
      <c r="K878" s="48"/>
      <c r="L878" s="36"/>
      <c r="M878" s="37"/>
    </row>
    <row r="879" spans="1:13" ht="13.2" thickBot="1" x14ac:dyDescent="0.45">
      <c r="A879" s="163">
        <f t="shared" si="99"/>
        <v>200</v>
      </c>
      <c r="B879" s="427"/>
      <c r="C879" s="427"/>
      <c r="D879" s="427"/>
      <c r="E879" s="427"/>
      <c r="F879" s="427"/>
      <c r="G879" s="427"/>
      <c r="H879" s="427"/>
      <c r="I879" s="427"/>
      <c r="J879" s="428"/>
      <c r="K879" s="48"/>
      <c r="L879" s="45"/>
      <c r="M879" s="47"/>
    </row>
    <row r="880" spans="1:13" ht="6" customHeight="1" thickBot="1" x14ac:dyDescent="0.45">
      <c r="A880" s="48"/>
      <c r="B880" s="42"/>
      <c r="C880" s="30"/>
      <c r="D880" s="42"/>
      <c r="E880" s="30"/>
      <c r="F880" s="9"/>
      <c r="G880" s="100"/>
      <c r="H880" s="65"/>
      <c r="I880" s="85"/>
      <c r="J880" s="86"/>
      <c r="K880" s="48"/>
      <c r="L880" s="85"/>
      <c r="M880" s="86"/>
    </row>
    <row r="881" spans="1:13" ht="19.95" customHeight="1" x14ac:dyDescent="0.4">
      <c r="A881" s="377">
        <v>7.2</v>
      </c>
      <c r="B881" s="380" t="s">
        <v>906</v>
      </c>
      <c r="C881" s="383" t="s">
        <v>34</v>
      </c>
      <c r="D881" s="386" t="s">
        <v>673</v>
      </c>
      <c r="E881" s="389">
        <f>I901</f>
        <v>30</v>
      </c>
      <c r="F881" s="425"/>
      <c r="G881" s="161">
        <v>201</v>
      </c>
      <c r="H881" s="4" t="s">
        <v>979</v>
      </c>
      <c r="I881" s="73">
        <v>1</v>
      </c>
      <c r="J881" s="74">
        <f>I881*9%/90</f>
        <v>1E-3</v>
      </c>
      <c r="K881" s="164" t="str">
        <f t="shared" si="95"/>
        <v/>
      </c>
      <c r="L881" s="94">
        <v>1</v>
      </c>
      <c r="M881" s="74">
        <f>L881*9%/90</f>
        <v>1E-3</v>
      </c>
    </row>
    <row r="882" spans="1:13" ht="21" customHeight="1" x14ac:dyDescent="0.4">
      <c r="A882" s="378"/>
      <c r="B882" s="381"/>
      <c r="C882" s="384"/>
      <c r="D882" s="387"/>
      <c r="E882" s="390"/>
      <c r="F882" s="425"/>
      <c r="G882" s="162">
        <v>202</v>
      </c>
      <c r="H882" s="151" t="s">
        <v>559</v>
      </c>
      <c r="I882" s="69">
        <v>1</v>
      </c>
      <c r="J882" s="1">
        <f>I882*9%/90</f>
        <v>1E-3</v>
      </c>
      <c r="K882" s="164" t="str">
        <f t="shared" si="95"/>
        <v/>
      </c>
      <c r="L882" s="40">
        <v>1</v>
      </c>
      <c r="M882" s="1">
        <f>L882*9%/90</f>
        <v>1E-3</v>
      </c>
    </row>
    <row r="883" spans="1:13" ht="22.2" customHeight="1" x14ac:dyDescent="0.4">
      <c r="A883" s="378"/>
      <c r="B883" s="381"/>
      <c r="C883" s="384"/>
      <c r="D883" s="387"/>
      <c r="E883" s="390"/>
      <c r="F883" s="425"/>
      <c r="G883" s="162">
        <v>203</v>
      </c>
      <c r="H883" s="68" t="s">
        <v>677</v>
      </c>
      <c r="I883" s="69">
        <v>1</v>
      </c>
      <c r="J883" s="1">
        <f t="shared" ref="J883:J900" si="100">I883*9%/90</f>
        <v>1E-3</v>
      </c>
      <c r="K883" s="164" t="str">
        <f t="shared" si="95"/>
        <v/>
      </c>
      <c r="L883" s="40">
        <v>1</v>
      </c>
      <c r="M883" s="1">
        <f t="shared" ref="M883:M900" si="101">L883*9%/90</f>
        <v>1E-3</v>
      </c>
    </row>
    <row r="884" spans="1:13" ht="21" customHeight="1" x14ac:dyDescent="0.4">
      <c r="A884" s="378"/>
      <c r="B884" s="381"/>
      <c r="C884" s="384" t="s">
        <v>211</v>
      </c>
      <c r="D884" s="387" t="s">
        <v>1082</v>
      </c>
      <c r="E884" s="390"/>
      <c r="F884" s="425"/>
      <c r="G884" s="162">
        <v>204</v>
      </c>
      <c r="H884" s="68" t="s">
        <v>548</v>
      </c>
      <c r="I884" s="69">
        <v>1</v>
      </c>
      <c r="J884" s="1">
        <f t="shared" si="100"/>
        <v>1E-3</v>
      </c>
      <c r="K884" s="164" t="str">
        <f t="shared" si="95"/>
        <v/>
      </c>
      <c r="L884" s="40">
        <v>1</v>
      </c>
      <c r="M884" s="1">
        <f t="shared" si="101"/>
        <v>1E-3</v>
      </c>
    </row>
    <row r="885" spans="1:13" ht="19.95" customHeight="1" x14ac:dyDescent="0.4">
      <c r="A885" s="378"/>
      <c r="B885" s="381"/>
      <c r="C885" s="384"/>
      <c r="D885" s="387"/>
      <c r="E885" s="390"/>
      <c r="F885" s="425"/>
      <c r="G885" s="162">
        <v>205</v>
      </c>
      <c r="H885" s="68" t="s">
        <v>398</v>
      </c>
      <c r="I885" s="69">
        <v>1</v>
      </c>
      <c r="J885" s="1">
        <f t="shared" si="100"/>
        <v>1E-3</v>
      </c>
      <c r="K885" s="164" t="str">
        <f t="shared" si="95"/>
        <v/>
      </c>
      <c r="L885" s="40">
        <v>1</v>
      </c>
      <c r="M885" s="1">
        <f t="shared" si="101"/>
        <v>1E-3</v>
      </c>
    </row>
    <row r="886" spans="1:13" ht="18.600000000000001" customHeight="1" x14ac:dyDescent="0.4">
      <c r="A886" s="378"/>
      <c r="B886" s="381"/>
      <c r="C886" s="384"/>
      <c r="D886" s="387"/>
      <c r="E886" s="390"/>
      <c r="F886" s="425"/>
      <c r="G886" s="162">
        <v>206</v>
      </c>
      <c r="H886" s="68" t="s">
        <v>276</v>
      </c>
      <c r="I886" s="69">
        <v>1</v>
      </c>
      <c r="J886" s="1">
        <f t="shared" si="100"/>
        <v>1E-3</v>
      </c>
      <c r="K886" s="164" t="str">
        <f t="shared" si="95"/>
        <v/>
      </c>
      <c r="L886" s="40">
        <v>1</v>
      </c>
      <c r="M886" s="1">
        <f t="shared" si="101"/>
        <v>1E-3</v>
      </c>
    </row>
    <row r="887" spans="1:13" ht="12.6" customHeight="1" x14ac:dyDescent="0.4">
      <c r="A887" s="378"/>
      <c r="B887" s="381"/>
      <c r="C887" s="384" t="s">
        <v>346</v>
      </c>
      <c r="D887" s="387" t="s">
        <v>680</v>
      </c>
      <c r="E887" s="390"/>
      <c r="F887" s="425"/>
      <c r="G887" s="162">
        <v>207</v>
      </c>
      <c r="H887" s="68" t="s">
        <v>560</v>
      </c>
      <c r="I887" s="69">
        <v>2</v>
      </c>
      <c r="J887" s="1">
        <f t="shared" si="100"/>
        <v>2E-3</v>
      </c>
      <c r="K887" s="164" t="str">
        <f t="shared" si="95"/>
        <v/>
      </c>
      <c r="L887" s="40">
        <v>2</v>
      </c>
      <c r="M887" s="1">
        <f t="shared" si="101"/>
        <v>2E-3</v>
      </c>
    </row>
    <row r="888" spans="1:13" ht="26.4" customHeight="1" x14ac:dyDescent="0.4">
      <c r="A888" s="378"/>
      <c r="B888" s="381"/>
      <c r="C888" s="384"/>
      <c r="D888" s="387"/>
      <c r="E888" s="390"/>
      <c r="F888" s="425"/>
      <c r="G888" s="162">
        <v>208</v>
      </c>
      <c r="H888" s="68" t="s">
        <v>1129</v>
      </c>
      <c r="I888" s="69">
        <v>2</v>
      </c>
      <c r="J888" s="1">
        <f t="shared" si="100"/>
        <v>2E-3</v>
      </c>
      <c r="K888" s="164" t="str">
        <f t="shared" si="95"/>
        <v/>
      </c>
      <c r="L888" s="40">
        <v>2</v>
      </c>
      <c r="M888" s="1">
        <f t="shared" si="101"/>
        <v>2E-3</v>
      </c>
    </row>
    <row r="889" spans="1:13" ht="15.6" customHeight="1" x14ac:dyDescent="0.4">
      <c r="A889" s="378"/>
      <c r="B889" s="381"/>
      <c r="C889" s="384"/>
      <c r="D889" s="387"/>
      <c r="E889" s="390"/>
      <c r="F889" s="425"/>
      <c r="G889" s="162">
        <v>209</v>
      </c>
      <c r="H889" s="68" t="s">
        <v>678</v>
      </c>
      <c r="I889" s="69">
        <v>1</v>
      </c>
      <c r="J889" s="1">
        <f t="shared" si="100"/>
        <v>1E-3</v>
      </c>
      <c r="K889" s="164" t="str">
        <f t="shared" si="95"/>
        <v/>
      </c>
      <c r="L889" s="40">
        <v>1</v>
      </c>
      <c r="M889" s="1">
        <f t="shared" si="101"/>
        <v>1E-3</v>
      </c>
    </row>
    <row r="890" spans="1:13" ht="15.6" customHeight="1" x14ac:dyDescent="0.4">
      <c r="A890" s="378"/>
      <c r="B890" s="381"/>
      <c r="C890" s="384"/>
      <c r="D890" s="387"/>
      <c r="E890" s="390"/>
      <c r="F890" s="425"/>
      <c r="G890" s="162">
        <v>210</v>
      </c>
      <c r="H890" s="68" t="s">
        <v>573</v>
      </c>
      <c r="I890" s="69">
        <v>3</v>
      </c>
      <c r="J890" s="1">
        <f t="shared" si="100"/>
        <v>3.0000000000000001E-3</v>
      </c>
      <c r="K890" s="164" t="str">
        <f t="shared" si="95"/>
        <v/>
      </c>
      <c r="L890" s="40">
        <v>3</v>
      </c>
      <c r="M890" s="1">
        <f t="shared" si="101"/>
        <v>3.0000000000000001E-3</v>
      </c>
    </row>
    <row r="891" spans="1:13" ht="15.6" customHeight="1" x14ac:dyDescent="0.4">
      <c r="A891" s="378"/>
      <c r="B891" s="381"/>
      <c r="C891" s="384"/>
      <c r="D891" s="387"/>
      <c r="E891" s="390"/>
      <c r="F891" s="425"/>
      <c r="G891" s="162">
        <v>211</v>
      </c>
      <c r="H891" s="68" t="s">
        <v>399</v>
      </c>
      <c r="I891" s="69">
        <v>2</v>
      </c>
      <c r="J891" s="1">
        <f t="shared" si="100"/>
        <v>2E-3</v>
      </c>
      <c r="K891" s="164" t="str">
        <f t="shared" si="95"/>
        <v/>
      </c>
      <c r="L891" s="40">
        <v>2</v>
      </c>
      <c r="M891" s="1">
        <f t="shared" si="101"/>
        <v>2E-3</v>
      </c>
    </row>
    <row r="892" spans="1:13" ht="63" x14ac:dyDescent="0.4">
      <c r="A892" s="378"/>
      <c r="B892" s="381"/>
      <c r="C892" s="165" t="s">
        <v>256</v>
      </c>
      <c r="D892" s="158" t="s">
        <v>370</v>
      </c>
      <c r="E892" s="390"/>
      <c r="F892" s="6"/>
      <c r="G892" s="162">
        <v>212</v>
      </c>
      <c r="H892" s="68" t="s">
        <v>371</v>
      </c>
      <c r="I892" s="69">
        <v>2</v>
      </c>
      <c r="J892" s="1">
        <f t="shared" si="100"/>
        <v>2E-3</v>
      </c>
      <c r="K892" s="164" t="str">
        <f t="shared" si="95"/>
        <v/>
      </c>
      <c r="L892" s="40">
        <v>2</v>
      </c>
      <c r="M892" s="1">
        <f t="shared" si="101"/>
        <v>2E-3</v>
      </c>
    </row>
    <row r="893" spans="1:13" ht="43.2" customHeight="1" x14ac:dyDescent="0.4">
      <c r="A893" s="378"/>
      <c r="B893" s="381"/>
      <c r="C893" s="384" t="s">
        <v>212</v>
      </c>
      <c r="D893" s="387" t="s">
        <v>672</v>
      </c>
      <c r="E893" s="390"/>
      <c r="F893" s="376"/>
      <c r="G893" s="162">
        <v>213</v>
      </c>
      <c r="H893" s="68" t="s">
        <v>449</v>
      </c>
      <c r="I893" s="69">
        <v>1</v>
      </c>
      <c r="J893" s="1">
        <f t="shared" si="100"/>
        <v>1E-3</v>
      </c>
      <c r="K893" s="164" t="str">
        <f t="shared" si="95"/>
        <v/>
      </c>
      <c r="L893" s="40">
        <v>1</v>
      </c>
      <c r="M893" s="1">
        <f t="shared" si="101"/>
        <v>1E-3</v>
      </c>
    </row>
    <row r="894" spans="1:13" ht="58.95" customHeight="1" x14ac:dyDescent="0.4">
      <c r="A894" s="378"/>
      <c r="B894" s="381"/>
      <c r="C894" s="384"/>
      <c r="D894" s="387"/>
      <c r="E894" s="390"/>
      <c r="F894" s="376"/>
      <c r="G894" s="162">
        <v>214</v>
      </c>
      <c r="H894" s="68" t="s">
        <v>372</v>
      </c>
      <c r="I894" s="69">
        <v>2</v>
      </c>
      <c r="J894" s="1">
        <f t="shared" si="100"/>
        <v>2E-3</v>
      </c>
      <c r="K894" s="164" t="str">
        <f t="shared" si="95"/>
        <v/>
      </c>
      <c r="L894" s="40">
        <v>2</v>
      </c>
      <c r="M894" s="1">
        <f t="shared" si="101"/>
        <v>2E-3</v>
      </c>
    </row>
    <row r="895" spans="1:13" ht="31.95" customHeight="1" x14ac:dyDescent="0.4">
      <c r="A895" s="378"/>
      <c r="B895" s="381"/>
      <c r="C895" s="384" t="s">
        <v>257</v>
      </c>
      <c r="D895" s="387" t="s">
        <v>435</v>
      </c>
      <c r="E895" s="390"/>
      <c r="F895" s="425"/>
      <c r="G895" s="162">
        <v>215</v>
      </c>
      <c r="H895" s="68" t="s">
        <v>957</v>
      </c>
      <c r="I895" s="69">
        <v>1</v>
      </c>
      <c r="J895" s="1">
        <f t="shared" si="100"/>
        <v>1E-3</v>
      </c>
      <c r="K895" s="164" t="str">
        <f t="shared" ref="K895:K958" si="102">IF(AND(L895&gt;=0,L895&lt;=I895),"",IF(AND(L895&gt;I895),"*"))</f>
        <v/>
      </c>
      <c r="L895" s="40">
        <v>1</v>
      </c>
      <c r="M895" s="1">
        <f t="shared" si="101"/>
        <v>1E-3</v>
      </c>
    </row>
    <row r="896" spans="1:13" ht="29.4" customHeight="1" x14ac:dyDescent="0.4">
      <c r="A896" s="378"/>
      <c r="B896" s="381"/>
      <c r="C896" s="384"/>
      <c r="D896" s="387"/>
      <c r="E896" s="390"/>
      <c r="F896" s="425"/>
      <c r="G896" s="162">
        <v>216</v>
      </c>
      <c r="H896" s="68" t="s">
        <v>549</v>
      </c>
      <c r="I896" s="69">
        <v>1</v>
      </c>
      <c r="J896" s="1">
        <f t="shared" si="100"/>
        <v>1E-3</v>
      </c>
      <c r="K896" s="164" t="str">
        <f t="shared" si="102"/>
        <v/>
      </c>
      <c r="L896" s="40">
        <v>1</v>
      </c>
      <c r="M896" s="1">
        <f t="shared" si="101"/>
        <v>1E-3</v>
      </c>
    </row>
    <row r="897" spans="1:13" ht="25.2" customHeight="1" x14ac:dyDescent="0.4">
      <c r="A897" s="378"/>
      <c r="B897" s="381"/>
      <c r="C897" s="384" t="s">
        <v>347</v>
      </c>
      <c r="D897" s="387" t="s">
        <v>400</v>
      </c>
      <c r="E897" s="390"/>
      <c r="F897" s="376"/>
      <c r="G897" s="162">
        <v>217</v>
      </c>
      <c r="H897" s="68" t="s">
        <v>423</v>
      </c>
      <c r="I897" s="69">
        <v>1</v>
      </c>
      <c r="J897" s="1">
        <f t="shared" si="100"/>
        <v>1E-3</v>
      </c>
      <c r="K897" s="164" t="str">
        <f t="shared" si="102"/>
        <v/>
      </c>
      <c r="L897" s="40">
        <v>1</v>
      </c>
      <c r="M897" s="1">
        <f t="shared" si="101"/>
        <v>1E-3</v>
      </c>
    </row>
    <row r="898" spans="1:13" ht="15.6" customHeight="1" x14ac:dyDescent="0.4">
      <c r="A898" s="378"/>
      <c r="B898" s="381"/>
      <c r="C898" s="384"/>
      <c r="D898" s="387"/>
      <c r="E898" s="390"/>
      <c r="F898" s="376"/>
      <c r="G898" s="162">
        <v>218</v>
      </c>
      <c r="H898" s="68" t="s">
        <v>308</v>
      </c>
      <c r="I898" s="69">
        <v>3</v>
      </c>
      <c r="J898" s="1">
        <f t="shared" si="100"/>
        <v>3.0000000000000001E-3</v>
      </c>
      <c r="K898" s="164" t="str">
        <f t="shared" si="102"/>
        <v/>
      </c>
      <c r="L898" s="40">
        <v>3</v>
      </c>
      <c r="M898" s="1">
        <f t="shared" si="101"/>
        <v>3.0000000000000001E-3</v>
      </c>
    </row>
    <row r="899" spans="1:13" ht="25.2" x14ac:dyDescent="0.4">
      <c r="A899" s="378"/>
      <c r="B899" s="381"/>
      <c r="C899" s="384"/>
      <c r="D899" s="387"/>
      <c r="E899" s="390"/>
      <c r="F899" s="376"/>
      <c r="G899" s="162">
        <v>219</v>
      </c>
      <c r="H899" s="68" t="s">
        <v>401</v>
      </c>
      <c r="I899" s="69">
        <v>1</v>
      </c>
      <c r="J899" s="1">
        <f t="shared" si="100"/>
        <v>1E-3</v>
      </c>
      <c r="K899" s="164" t="str">
        <f t="shared" si="102"/>
        <v/>
      </c>
      <c r="L899" s="40">
        <v>1</v>
      </c>
      <c r="M899" s="1">
        <f t="shared" si="101"/>
        <v>1E-3</v>
      </c>
    </row>
    <row r="900" spans="1:13" ht="15.6" customHeight="1" x14ac:dyDescent="0.4">
      <c r="A900" s="378"/>
      <c r="B900" s="381"/>
      <c r="C900" s="384"/>
      <c r="D900" s="387"/>
      <c r="E900" s="390"/>
      <c r="F900" s="376"/>
      <c r="G900" s="162">
        <v>220</v>
      </c>
      <c r="H900" s="68" t="s">
        <v>373</v>
      </c>
      <c r="I900" s="69">
        <v>2</v>
      </c>
      <c r="J900" s="1">
        <f t="shared" si="100"/>
        <v>2E-3</v>
      </c>
      <c r="K900" s="164" t="str">
        <f t="shared" si="102"/>
        <v/>
      </c>
      <c r="L900" s="40">
        <v>2</v>
      </c>
      <c r="M900" s="1">
        <f t="shared" si="101"/>
        <v>2E-3</v>
      </c>
    </row>
    <row r="901" spans="1:13" ht="16.2" customHeight="1" thickBot="1" x14ac:dyDescent="0.45">
      <c r="A901" s="379"/>
      <c r="B901" s="382"/>
      <c r="C901" s="385"/>
      <c r="D901" s="388"/>
      <c r="E901" s="391"/>
      <c r="F901" s="6"/>
      <c r="G901" s="392" t="s">
        <v>4</v>
      </c>
      <c r="H901" s="393"/>
      <c r="I901" s="70">
        <f>SUM(I881:I900)</f>
        <v>30</v>
      </c>
      <c r="J901" s="2">
        <f>SUM(J881:J900)</f>
        <v>3.0000000000000006E-2</v>
      </c>
      <c r="K901" s="236" t="str">
        <f t="shared" si="102"/>
        <v/>
      </c>
      <c r="L901" s="3">
        <f>SUM(L881:L900)</f>
        <v>30</v>
      </c>
      <c r="M901" s="2">
        <f>SUM(M881:M900)</f>
        <v>3.0000000000000006E-2</v>
      </c>
    </row>
    <row r="902" spans="1:13" ht="6" customHeight="1" thickBot="1" x14ac:dyDescent="0.45">
      <c r="A902" s="48"/>
      <c r="B902" s="42"/>
      <c r="C902" s="48"/>
      <c r="D902" s="65"/>
      <c r="E902" s="48"/>
      <c r="G902" s="84"/>
      <c r="H902" s="84"/>
      <c r="I902" s="91"/>
      <c r="J902" s="92"/>
      <c r="K902" s="48"/>
      <c r="L902" s="95"/>
      <c r="M902" s="102"/>
    </row>
    <row r="903" spans="1:13" x14ac:dyDescent="0.4">
      <c r="A903" s="373" t="s">
        <v>186</v>
      </c>
      <c r="B903" s="374"/>
      <c r="C903" s="374"/>
      <c r="D903" s="374"/>
      <c r="E903" s="374"/>
      <c r="F903" s="374"/>
      <c r="G903" s="374"/>
      <c r="H903" s="374"/>
      <c r="I903" s="374"/>
      <c r="J903" s="375"/>
      <c r="K903" s="164"/>
      <c r="L903" s="33" t="s">
        <v>72</v>
      </c>
      <c r="M903" s="34" t="s">
        <v>82</v>
      </c>
    </row>
    <row r="904" spans="1:13" x14ac:dyDescent="0.4">
      <c r="A904" s="162">
        <f>G881</f>
        <v>201</v>
      </c>
      <c r="B904" s="412"/>
      <c r="C904" s="412"/>
      <c r="D904" s="412"/>
      <c r="E904" s="412"/>
      <c r="F904" s="412"/>
      <c r="G904" s="412"/>
      <c r="H904" s="412"/>
      <c r="I904" s="412"/>
      <c r="J904" s="413"/>
      <c r="K904" s="48"/>
      <c r="L904" s="36"/>
      <c r="M904" s="37"/>
    </row>
    <row r="905" spans="1:13" x14ac:dyDescent="0.4">
      <c r="A905" s="162">
        <f t="shared" ref="A905:A923" si="103">G882</f>
        <v>202</v>
      </c>
      <c r="B905" s="412"/>
      <c r="C905" s="412"/>
      <c r="D905" s="412"/>
      <c r="E905" s="412"/>
      <c r="F905" s="412"/>
      <c r="G905" s="412"/>
      <c r="H905" s="412"/>
      <c r="I905" s="412"/>
      <c r="J905" s="413"/>
      <c r="K905" s="48"/>
      <c r="L905" s="36"/>
      <c r="M905" s="37"/>
    </row>
    <row r="906" spans="1:13" x14ac:dyDescent="0.4">
      <c r="A906" s="162">
        <f t="shared" si="103"/>
        <v>203</v>
      </c>
      <c r="B906" s="412"/>
      <c r="C906" s="412"/>
      <c r="D906" s="412"/>
      <c r="E906" s="412"/>
      <c r="F906" s="412"/>
      <c r="G906" s="412"/>
      <c r="H906" s="412"/>
      <c r="I906" s="412"/>
      <c r="J906" s="413"/>
      <c r="K906" s="48"/>
      <c r="L906" s="36"/>
      <c r="M906" s="37"/>
    </row>
    <row r="907" spans="1:13" x14ac:dyDescent="0.4">
      <c r="A907" s="162">
        <f t="shared" si="103"/>
        <v>204</v>
      </c>
      <c r="B907" s="412"/>
      <c r="C907" s="412"/>
      <c r="D907" s="412"/>
      <c r="E907" s="412"/>
      <c r="F907" s="412"/>
      <c r="G907" s="412"/>
      <c r="H907" s="412"/>
      <c r="I907" s="412"/>
      <c r="J907" s="413"/>
      <c r="K907" s="48"/>
      <c r="L907" s="36"/>
      <c r="M907" s="37"/>
    </row>
    <row r="908" spans="1:13" x14ac:dyDescent="0.4">
      <c r="A908" s="66">
        <f t="shared" si="103"/>
        <v>205</v>
      </c>
      <c r="B908" s="412"/>
      <c r="C908" s="412"/>
      <c r="D908" s="412"/>
      <c r="E908" s="412"/>
      <c r="F908" s="412"/>
      <c r="G908" s="412"/>
      <c r="H908" s="412"/>
      <c r="I908" s="412"/>
      <c r="J908" s="413"/>
      <c r="K908" s="48"/>
      <c r="L908" s="36"/>
      <c r="M908" s="37"/>
    </row>
    <row r="909" spans="1:13" x14ac:dyDescent="0.4">
      <c r="A909" s="162">
        <f t="shared" si="103"/>
        <v>206</v>
      </c>
      <c r="B909" s="412"/>
      <c r="C909" s="412"/>
      <c r="D909" s="412"/>
      <c r="E909" s="412"/>
      <c r="F909" s="412"/>
      <c r="G909" s="412"/>
      <c r="H909" s="412"/>
      <c r="I909" s="412"/>
      <c r="J909" s="413"/>
      <c r="K909" s="48"/>
      <c r="L909" s="36"/>
      <c r="M909" s="37"/>
    </row>
    <row r="910" spans="1:13" x14ac:dyDescent="0.4">
      <c r="A910" s="162">
        <f t="shared" si="103"/>
        <v>207</v>
      </c>
      <c r="B910" s="412"/>
      <c r="C910" s="412"/>
      <c r="D910" s="412"/>
      <c r="E910" s="412"/>
      <c r="F910" s="412"/>
      <c r="G910" s="412"/>
      <c r="H910" s="412"/>
      <c r="I910" s="412"/>
      <c r="J910" s="413"/>
      <c r="K910" s="48"/>
      <c r="L910" s="36"/>
      <c r="M910" s="37"/>
    </row>
    <row r="911" spans="1:13" x14ac:dyDescent="0.4">
      <c r="A911" s="162">
        <f t="shared" si="103"/>
        <v>208</v>
      </c>
      <c r="B911" s="412"/>
      <c r="C911" s="412"/>
      <c r="D911" s="412"/>
      <c r="E911" s="412"/>
      <c r="F911" s="412"/>
      <c r="G911" s="412"/>
      <c r="H911" s="412"/>
      <c r="I911" s="412"/>
      <c r="J911" s="413"/>
      <c r="K911" s="48"/>
      <c r="L911" s="36"/>
      <c r="M911" s="37"/>
    </row>
    <row r="912" spans="1:13" x14ac:dyDescent="0.4">
      <c r="A912" s="162">
        <f t="shared" si="103"/>
        <v>209</v>
      </c>
      <c r="B912" s="412"/>
      <c r="C912" s="412"/>
      <c r="D912" s="412"/>
      <c r="E912" s="412"/>
      <c r="F912" s="412"/>
      <c r="G912" s="412"/>
      <c r="H912" s="412"/>
      <c r="I912" s="412"/>
      <c r="J912" s="413"/>
      <c r="K912" s="48"/>
      <c r="L912" s="36"/>
      <c r="M912" s="37"/>
    </row>
    <row r="913" spans="1:13" x14ac:dyDescent="0.4">
      <c r="A913" s="162">
        <f t="shared" si="103"/>
        <v>210</v>
      </c>
      <c r="B913" s="412"/>
      <c r="C913" s="412"/>
      <c r="D913" s="412"/>
      <c r="E913" s="412"/>
      <c r="F913" s="412"/>
      <c r="G913" s="412"/>
      <c r="H913" s="412"/>
      <c r="I913" s="412"/>
      <c r="J913" s="413"/>
      <c r="K913" s="48"/>
      <c r="L913" s="36"/>
      <c r="M913" s="37"/>
    </row>
    <row r="914" spans="1:13" x14ac:dyDescent="0.4">
      <c r="A914" s="162">
        <f t="shared" si="103"/>
        <v>211</v>
      </c>
      <c r="B914" s="412"/>
      <c r="C914" s="412"/>
      <c r="D914" s="412"/>
      <c r="E914" s="412"/>
      <c r="F914" s="412"/>
      <c r="G914" s="412"/>
      <c r="H914" s="412"/>
      <c r="I914" s="412"/>
      <c r="J914" s="413"/>
      <c r="K914" s="48"/>
      <c r="L914" s="36"/>
      <c r="M914" s="37"/>
    </row>
    <row r="915" spans="1:13" x14ac:dyDescent="0.4">
      <c r="A915" s="162">
        <f t="shared" si="103"/>
        <v>212</v>
      </c>
      <c r="B915" s="412"/>
      <c r="C915" s="412"/>
      <c r="D915" s="412"/>
      <c r="E915" s="412"/>
      <c r="F915" s="412"/>
      <c r="G915" s="412"/>
      <c r="H915" s="412"/>
      <c r="I915" s="412"/>
      <c r="J915" s="413"/>
      <c r="K915" s="48"/>
      <c r="L915" s="36"/>
      <c r="M915" s="37"/>
    </row>
    <row r="916" spans="1:13" x14ac:dyDescent="0.4">
      <c r="A916" s="162">
        <f t="shared" si="103"/>
        <v>213</v>
      </c>
      <c r="B916" s="412"/>
      <c r="C916" s="412"/>
      <c r="D916" s="412"/>
      <c r="E916" s="412"/>
      <c r="F916" s="412"/>
      <c r="G916" s="412"/>
      <c r="H916" s="412"/>
      <c r="I916" s="412"/>
      <c r="J916" s="413"/>
      <c r="K916" s="48"/>
      <c r="L916" s="36"/>
      <c r="M916" s="37"/>
    </row>
    <row r="917" spans="1:13" x14ac:dyDescent="0.4">
      <c r="A917" s="162">
        <f t="shared" si="103"/>
        <v>214</v>
      </c>
      <c r="B917" s="412"/>
      <c r="C917" s="412"/>
      <c r="D917" s="412"/>
      <c r="E917" s="412"/>
      <c r="F917" s="412"/>
      <c r="G917" s="412"/>
      <c r="H917" s="412"/>
      <c r="I917" s="412"/>
      <c r="J917" s="413"/>
      <c r="K917" s="48"/>
      <c r="L917" s="36"/>
      <c r="M917" s="37"/>
    </row>
    <row r="918" spans="1:13" x14ac:dyDescent="0.4">
      <c r="A918" s="162">
        <f t="shared" si="103"/>
        <v>215</v>
      </c>
      <c r="B918" s="412"/>
      <c r="C918" s="412"/>
      <c r="D918" s="412"/>
      <c r="E918" s="412"/>
      <c r="F918" s="412"/>
      <c r="G918" s="412"/>
      <c r="H918" s="412"/>
      <c r="I918" s="412"/>
      <c r="J918" s="413"/>
      <c r="K918" s="48"/>
      <c r="L918" s="36"/>
      <c r="M918" s="37"/>
    </row>
    <row r="919" spans="1:13" x14ac:dyDescent="0.4">
      <c r="A919" s="162">
        <f t="shared" si="103"/>
        <v>216</v>
      </c>
      <c r="B919" s="412"/>
      <c r="C919" s="412"/>
      <c r="D919" s="412"/>
      <c r="E919" s="412"/>
      <c r="F919" s="412"/>
      <c r="G919" s="412"/>
      <c r="H919" s="412"/>
      <c r="I919" s="412"/>
      <c r="J919" s="413"/>
      <c r="K919" s="48"/>
      <c r="L919" s="36"/>
      <c r="M919" s="37"/>
    </row>
    <row r="920" spans="1:13" x14ac:dyDescent="0.4">
      <c r="A920" s="162">
        <f t="shared" si="103"/>
        <v>217</v>
      </c>
      <c r="B920" s="412"/>
      <c r="C920" s="412"/>
      <c r="D920" s="412"/>
      <c r="E920" s="412"/>
      <c r="F920" s="412"/>
      <c r="G920" s="412"/>
      <c r="H920" s="412"/>
      <c r="I920" s="412"/>
      <c r="J920" s="413"/>
      <c r="K920" s="48"/>
      <c r="L920" s="36"/>
      <c r="M920" s="37"/>
    </row>
    <row r="921" spans="1:13" x14ac:dyDescent="0.4">
      <c r="A921" s="162">
        <f t="shared" si="103"/>
        <v>218</v>
      </c>
      <c r="B921" s="412"/>
      <c r="C921" s="412"/>
      <c r="D921" s="412"/>
      <c r="E921" s="412"/>
      <c r="F921" s="412"/>
      <c r="G921" s="412"/>
      <c r="H921" s="412"/>
      <c r="I921" s="412"/>
      <c r="J921" s="413"/>
      <c r="K921" s="48"/>
      <c r="L921" s="36"/>
      <c r="M921" s="37"/>
    </row>
    <row r="922" spans="1:13" x14ac:dyDescent="0.4">
      <c r="A922" s="162">
        <f t="shared" si="103"/>
        <v>219</v>
      </c>
      <c r="B922" s="412"/>
      <c r="C922" s="412"/>
      <c r="D922" s="412"/>
      <c r="E922" s="412"/>
      <c r="F922" s="412"/>
      <c r="G922" s="412"/>
      <c r="H922" s="412"/>
      <c r="I922" s="412"/>
      <c r="J922" s="413"/>
      <c r="K922" s="48"/>
      <c r="L922" s="36"/>
      <c r="M922" s="37"/>
    </row>
    <row r="923" spans="1:13" ht="13.2" thickBot="1" x14ac:dyDescent="0.45">
      <c r="A923" s="163">
        <f t="shared" si="103"/>
        <v>220</v>
      </c>
      <c r="B923" s="427"/>
      <c r="C923" s="427"/>
      <c r="D923" s="427"/>
      <c r="E923" s="427"/>
      <c r="F923" s="427"/>
      <c r="G923" s="427"/>
      <c r="H923" s="427"/>
      <c r="I923" s="427"/>
      <c r="J923" s="428"/>
      <c r="K923" s="48"/>
      <c r="L923" s="38"/>
      <c r="M923" s="39"/>
    </row>
    <row r="924" spans="1:13" ht="6" customHeight="1" thickBot="1" x14ac:dyDescent="0.45">
      <c r="K924" s="48"/>
    </row>
    <row r="925" spans="1:13" ht="12.6" customHeight="1" x14ac:dyDescent="0.4">
      <c r="A925" s="377">
        <v>7.3</v>
      </c>
      <c r="B925" s="380" t="s">
        <v>905</v>
      </c>
      <c r="C925" s="383" t="s">
        <v>35</v>
      </c>
      <c r="D925" s="386" t="s">
        <v>681</v>
      </c>
      <c r="E925" s="389">
        <f>I932</f>
        <v>14</v>
      </c>
      <c r="F925" s="376"/>
      <c r="G925" s="161">
        <v>221</v>
      </c>
      <c r="H925" s="4" t="s">
        <v>574</v>
      </c>
      <c r="I925" s="73">
        <v>2</v>
      </c>
      <c r="J925" s="74">
        <f>I925*9%/90</f>
        <v>2E-3</v>
      </c>
      <c r="K925" s="164" t="str">
        <f t="shared" si="102"/>
        <v/>
      </c>
      <c r="L925" s="94">
        <v>2</v>
      </c>
      <c r="M925" s="74">
        <f>L925*9%/90</f>
        <v>2E-3</v>
      </c>
    </row>
    <row r="926" spans="1:13" ht="15.6" customHeight="1" x14ac:dyDescent="0.4">
      <c r="A926" s="378"/>
      <c r="B926" s="381"/>
      <c r="C926" s="384"/>
      <c r="D926" s="387"/>
      <c r="E926" s="390"/>
      <c r="F926" s="376"/>
      <c r="G926" s="162">
        <v>222</v>
      </c>
      <c r="H926" s="68" t="s">
        <v>219</v>
      </c>
      <c r="I926" s="69">
        <v>2</v>
      </c>
      <c r="J926" s="1">
        <f>I926*9%/90</f>
        <v>2E-3</v>
      </c>
      <c r="K926" s="164" t="str">
        <f t="shared" si="102"/>
        <v/>
      </c>
      <c r="L926" s="40">
        <v>2</v>
      </c>
      <c r="M926" s="1">
        <f>L926*9%/90</f>
        <v>2E-3</v>
      </c>
    </row>
    <row r="927" spans="1:13" ht="37.799999999999997" x14ac:dyDescent="0.4">
      <c r="A927" s="378"/>
      <c r="B927" s="381"/>
      <c r="C927" s="165" t="s">
        <v>36</v>
      </c>
      <c r="D927" s="158" t="s">
        <v>575</v>
      </c>
      <c r="E927" s="390"/>
      <c r="F927" s="167"/>
      <c r="G927" s="162">
        <v>223</v>
      </c>
      <c r="H927" s="68" t="s">
        <v>402</v>
      </c>
      <c r="I927" s="69">
        <v>3</v>
      </c>
      <c r="J927" s="1">
        <f t="shared" ref="J927:J931" si="104">I927*9%/90</f>
        <v>3.0000000000000001E-3</v>
      </c>
      <c r="K927" s="164" t="str">
        <f t="shared" si="102"/>
        <v/>
      </c>
      <c r="L927" s="40">
        <v>3</v>
      </c>
      <c r="M927" s="1">
        <f t="shared" ref="M927:M931" si="105">L927*9%/90</f>
        <v>3.0000000000000001E-3</v>
      </c>
    </row>
    <row r="928" spans="1:13" ht="25.2" customHeight="1" x14ac:dyDescent="0.4">
      <c r="A928" s="378"/>
      <c r="B928" s="381"/>
      <c r="C928" s="384" t="s">
        <v>258</v>
      </c>
      <c r="D928" s="387" t="s">
        <v>683</v>
      </c>
      <c r="E928" s="390"/>
      <c r="F928" s="376"/>
      <c r="G928" s="162">
        <v>224</v>
      </c>
      <c r="H928" s="68" t="s">
        <v>374</v>
      </c>
      <c r="I928" s="69">
        <v>2</v>
      </c>
      <c r="J928" s="1">
        <f t="shared" si="104"/>
        <v>2E-3</v>
      </c>
      <c r="K928" s="164" t="str">
        <f t="shared" si="102"/>
        <v/>
      </c>
      <c r="L928" s="40">
        <v>2</v>
      </c>
      <c r="M928" s="1">
        <f t="shared" si="105"/>
        <v>2E-3</v>
      </c>
    </row>
    <row r="929" spans="1:13" ht="37.799999999999997" x14ac:dyDescent="0.4">
      <c r="A929" s="378"/>
      <c r="B929" s="381"/>
      <c r="C929" s="384"/>
      <c r="D929" s="387"/>
      <c r="E929" s="390"/>
      <c r="F929" s="376"/>
      <c r="G929" s="162">
        <v>225</v>
      </c>
      <c r="H929" s="68" t="s">
        <v>403</v>
      </c>
      <c r="I929" s="69">
        <v>1</v>
      </c>
      <c r="J929" s="1">
        <f t="shared" si="104"/>
        <v>1E-3</v>
      </c>
      <c r="K929" s="164" t="str">
        <f t="shared" si="102"/>
        <v/>
      </c>
      <c r="L929" s="40">
        <v>1</v>
      </c>
      <c r="M929" s="1">
        <f t="shared" si="105"/>
        <v>1E-3</v>
      </c>
    </row>
    <row r="930" spans="1:13" ht="25.2" x14ac:dyDescent="0.4">
      <c r="A930" s="378"/>
      <c r="B930" s="381"/>
      <c r="C930" s="384"/>
      <c r="D930" s="387"/>
      <c r="E930" s="390"/>
      <c r="F930" s="376"/>
      <c r="G930" s="162">
        <v>226</v>
      </c>
      <c r="H930" s="68" t="s">
        <v>442</v>
      </c>
      <c r="I930" s="69">
        <v>3</v>
      </c>
      <c r="J930" s="1">
        <f t="shared" si="104"/>
        <v>3.0000000000000001E-3</v>
      </c>
      <c r="K930" s="164" t="str">
        <f t="shared" si="102"/>
        <v/>
      </c>
      <c r="L930" s="40">
        <v>3</v>
      </c>
      <c r="M930" s="1">
        <f t="shared" si="105"/>
        <v>3.0000000000000001E-3</v>
      </c>
    </row>
    <row r="931" spans="1:13" ht="25.2" x14ac:dyDescent="0.4">
      <c r="A931" s="378"/>
      <c r="B931" s="381"/>
      <c r="C931" s="384"/>
      <c r="D931" s="387"/>
      <c r="E931" s="390"/>
      <c r="F931" s="376"/>
      <c r="G931" s="162">
        <v>227</v>
      </c>
      <c r="H931" s="68" t="s">
        <v>375</v>
      </c>
      <c r="I931" s="69">
        <v>1</v>
      </c>
      <c r="J931" s="1">
        <f t="shared" si="104"/>
        <v>1E-3</v>
      </c>
      <c r="K931" s="164" t="str">
        <f t="shared" si="102"/>
        <v/>
      </c>
      <c r="L931" s="40">
        <v>1</v>
      </c>
      <c r="M931" s="1">
        <f t="shared" si="105"/>
        <v>1E-3</v>
      </c>
    </row>
    <row r="932" spans="1:13" ht="16.2" customHeight="1" thickBot="1" x14ac:dyDescent="0.45">
      <c r="A932" s="379"/>
      <c r="B932" s="382"/>
      <c r="C932" s="385"/>
      <c r="D932" s="388"/>
      <c r="E932" s="391"/>
      <c r="F932" s="6"/>
      <c r="G932" s="392" t="s">
        <v>4</v>
      </c>
      <c r="H932" s="393"/>
      <c r="I932" s="70">
        <f>SUM(I925:I931)</f>
        <v>14</v>
      </c>
      <c r="J932" s="49">
        <f>SUM(J925:J931)</f>
        <v>1.4000000000000002E-2</v>
      </c>
      <c r="K932" s="236" t="str">
        <f t="shared" si="102"/>
        <v/>
      </c>
      <c r="L932" s="3">
        <f>SUM(L925:L931)</f>
        <v>14</v>
      </c>
      <c r="M932" s="49">
        <f>SUM(M925:M931)</f>
        <v>1.4000000000000002E-2</v>
      </c>
    </row>
    <row r="933" spans="1:13" ht="6" customHeight="1" thickBot="1" x14ac:dyDescent="0.45">
      <c r="A933" s="48"/>
      <c r="B933" s="42"/>
      <c r="C933" s="48"/>
      <c r="D933" s="65"/>
      <c r="E933" s="48"/>
      <c r="G933" s="84"/>
      <c r="H933" s="84"/>
      <c r="I933" s="91"/>
      <c r="J933" s="98"/>
      <c r="K933" s="48"/>
      <c r="L933" s="91"/>
      <c r="M933" s="98"/>
    </row>
    <row r="934" spans="1:13" x14ac:dyDescent="0.4">
      <c r="A934" s="373" t="s">
        <v>186</v>
      </c>
      <c r="B934" s="374"/>
      <c r="C934" s="374"/>
      <c r="D934" s="374"/>
      <c r="E934" s="374"/>
      <c r="F934" s="374"/>
      <c r="G934" s="374"/>
      <c r="H934" s="374"/>
      <c r="I934" s="374"/>
      <c r="J934" s="375"/>
      <c r="K934" s="164"/>
      <c r="L934" s="33" t="s">
        <v>72</v>
      </c>
      <c r="M934" s="34" t="s">
        <v>82</v>
      </c>
    </row>
    <row r="935" spans="1:13" x14ac:dyDescent="0.4">
      <c r="A935" s="162">
        <f>G925</f>
        <v>221</v>
      </c>
      <c r="B935" s="412"/>
      <c r="C935" s="412"/>
      <c r="D935" s="412"/>
      <c r="E935" s="412"/>
      <c r="F935" s="412"/>
      <c r="G935" s="412"/>
      <c r="H935" s="412"/>
      <c r="I935" s="412"/>
      <c r="J935" s="413"/>
      <c r="K935" s="48"/>
      <c r="L935" s="36"/>
      <c r="M935" s="37"/>
    </row>
    <row r="936" spans="1:13" x14ac:dyDescent="0.4">
      <c r="A936" s="162">
        <f t="shared" ref="A936:A938" si="106">G926</f>
        <v>222</v>
      </c>
      <c r="B936" s="412"/>
      <c r="C936" s="412"/>
      <c r="D936" s="412"/>
      <c r="E936" s="412"/>
      <c r="F936" s="412"/>
      <c r="G936" s="412"/>
      <c r="H936" s="412"/>
      <c r="I936" s="412"/>
      <c r="J936" s="413"/>
      <c r="K936" s="48"/>
      <c r="L936" s="36"/>
      <c r="M936" s="37"/>
    </row>
    <row r="937" spans="1:13" x14ac:dyDescent="0.4">
      <c r="A937" s="162">
        <f t="shared" si="106"/>
        <v>223</v>
      </c>
      <c r="B937" s="412"/>
      <c r="C937" s="412"/>
      <c r="D937" s="412"/>
      <c r="E937" s="412"/>
      <c r="F937" s="412"/>
      <c r="G937" s="412"/>
      <c r="H937" s="412"/>
      <c r="I937" s="412"/>
      <c r="J937" s="413"/>
      <c r="K937" s="48"/>
      <c r="L937" s="36"/>
      <c r="M937" s="37"/>
    </row>
    <row r="938" spans="1:13" x14ac:dyDescent="0.4">
      <c r="A938" s="162">
        <f t="shared" si="106"/>
        <v>224</v>
      </c>
      <c r="B938" s="412"/>
      <c r="C938" s="412"/>
      <c r="D938" s="412"/>
      <c r="E938" s="412"/>
      <c r="F938" s="412"/>
      <c r="G938" s="412"/>
      <c r="H938" s="412"/>
      <c r="I938" s="412"/>
      <c r="J938" s="413"/>
      <c r="K938" s="48"/>
      <c r="L938" s="36"/>
      <c r="M938" s="37"/>
    </row>
    <row r="939" spans="1:13" x14ac:dyDescent="0.4">
      <c r="A939" s="162">
        <f t="shared" ref="A939:A941" si="107">G929</f>
        <v>225</v>
      </c>
      <c r="B939" s="412"/>
      <c r="C939" s="412"/>
      <c r="D939" s="412"/>
      <c r="E939" s="412"/>
      <c r="F939" s="412"/>
      <c r="G939" s="412"/>
      <c r="H939" s="412"/>
      <c r="I939" s="412"/>
      <c r="J939" s="413"/>
      <c r="K939" s="48"/>
      <c r="L939" s="36"/>
      <c r="M939" s="37"/>
    </row>
    <row r="940" spans="1:13" x14ac:dyDescent="0.4">
      <c r="A940" s="162">
        <f t="shared" si="107"/>
        <v>226</v>
      </c>
      <c r="B940" s="412"/>
      <c r="C940" s="412"/>
      <c r="D940" s="412"/>
      <c r="E940" s="412"/>
      <c r="F940" s="412"/>
      <c r="G940" s="412"/>
      <c r="H940" s="412"/>
      <c r="I940" s="412"/>
      <c r="J940" s="413"/>
      <c r="K940" s="48"/>
      <c r="L940" s="36"/>
      <c r="M940" s="37"/>
    </row>
    <row r="941" spans="1:13" ht="13.2" thickBot="1" x14ac:dyDescent="0.45">
      <c r="A941" s="163">
        <f t="shared" si="107"/>
        <v>227</v>
      </c>
      <c r="B941" s="427"/>
      <c r="C941" s="427"/>
      <c r="D941" s="427"/>
      <c r="E941" s="427"/>
      <c r="F941" s="427"/>
      <c r="G941" s="427"/>
      <c r="H941" s="427"/>
      <c r="I941" s="427"/>
      <c r="J941" s="428"/>
      <c r="K941" s="48"/>
      <c r="L941" s="45"/>
      <c r="M941" s="47"/>
    </row>
    <row r="942" spans="1:13" ht="6" customHeight="1" thickBot="1" x14ac:dyDescent="0.45">
      <c r="K942" s="48"/>
    </row>
    <row r="943" spans="1:13" ht="37.950000000000003" customHeight="1" x14ac:dyDescent="0.4">
      <c r="A943" s="377">
        <v>7.4</v>
      </c>
      <c r="B943" s="380" t="s">
        <v>687</v>
      </c>
      <c r="C943" s="166" t="s">
        <v>37</v>
      </c>
      <c r="D943" s="168" t="s">
        <v>686</v>
      </c>
      <c r="E943" s="389">
        <f>I946</f>
        <v>5</v>
      </c>
      <c r="F943" s="6"/>
      <c r="G943" s="161">
        <v>228</v>
      </c>
      <c r="H943" s="4" t="s">
        <v>656</v>
      </c>
      <c r="I943" s="73">
        <v>2</v>
      </c>
      <c r="J943" s="74">
        <f>I943*9%/90</f>
        <v>2E-3</v>
      </c>
      <c r="K943" s="164" t="str">
        <f t="shared" si="102"/>
        <v/>
      </c>
      <c r="L943" s="94">
        <v>2</v>
      </c>
      <c r="M943" s="74">
        <f>L943*9%/90</f>
        <v>2E-3</v>
      </c>
    </row>
    <row r="944" spans="1:13" ht="12" customHeight="1" x14ac:dyDescent="0.4">
      <c r="A944" s="378"/>
      <c r="B944" s="381"/>
      <c r="C944" s="384" t="s">
        <v>259</v>
      </c>
      <c r="D944" s="387" t="s">
        <v>440</v>
      </c>
      <c r="E944" s="390"/>
      <c r="F944" s="376"/>
      <c r="G944" s="162">
        <v>229</v>
      </c>
      <c r="H944" s="203" t="s">
        <v>441</v>
      </c>
      <c r="I944" s="69">
        <v>1</v>
      </c>
      <c r="J944" s="1">
        <f>I944*9%/90</f>
        <v>1E-3</v>
      </c>
      <c r="K944" s="164" t="str">
        <f t="shared" si="102"/>
        <v/>
      </c>
      <c r="L944" s="40">
        <v>1</v>
      </c>
      <c r="M944" s="1">
        <f>L944*9%/90</f>
        <v>1E-3</v>
      </c>
    </row>
    <row r="945" spans="1:13" ht="25.2" customHeight="1" x14ac:dyDescent="0.4">
      <c r="A945" s="378"/>
      <c r="B945" s="381"/>
      <c r="C945" s="384"/>
      <c r="D945" s="387"/>
      <c r="E945" s="390"/>
      <c r="F945" s="376"/>
      <c r="G945" s="162">
        <v>230</v>
      </c>
      <c r="H945" s="68" t="s">
        <v>619</v>
      </c>
      <c r="I945" s="69">
        <v>2</v>
      </c>
      <c r="J945" s="1">
        <f>I945*9%/90</f>
        <v>2E-3</v>
      </c>
      <c r="K945" s="164" t="str">
        <f t="shared" si="102"/>
        <v/>
      </c>
      <c r="L945" s="40">
        <v>2</v>
      </c>
      <c r="M945" s="1">
        <f>L945*9%/90</f>
        <v>2E-3</v>
      </c>
    </row>
    <row r="946" spans="1:13" ht="16.2" customHeight="1" thickBot="1" x14ac:dyDescent="0.45">
      <c r="A946" s="379"/>
      <c r="B946" s="382"/>
      <c r="C946" s="385"/>
      <c r="D946" s="388"/>
      <c r="E946" s="391"/>
      <c r="F946" s="6"/>
      <c r="G946" s="392" t="s">
        <v>4</v>
      </c>
      <c r="H946" s="393"/>
      <c r="I946" s="70">
        <f>SUM(I943:I945)</f>
        <v>5</v>
      </c>
      <c r="J946" s="49">
        <f>SUM(J943:J945)</f>
        <v>5.0000000000000001E-3</v>
      </c>
      <c r="K946" s="236" t="str">
        <f t="shared" si="102"/>
        <v/>
      </c>
      <c r="L946" s="78">
        <f>SUM(L943:L945)</f>
        <v>5</v>
      </c>
      <c r="M946" s="49">
        <f>SUM(M943:M945)</f>
        <v>5.0000000000000001E-3</v>
      </c>
    </row>
    <row r="947" spans="1:13" ht="6" customHeight="1" thickBot="1" x14ac:dyDescent="0.45">
      <c r="A947" s="48"/>
      <c r="B947" s="42"/>
      <c r="C947" s="48"/>
      <c r="D947" s="65"/>
      <c r="E947" s="48"/>
      <c r="G947" s="84"/>
      <c r="H947" s="84"/>
      <c r="I947" s="91"/>
      <c r="J947" s="98"/>
      <c r="K947" s="48"/>
      <c r="L947" s="91"/>
      <c r="M947" s="98"/>
    </row>
    <row r="948" spans="1:13" x14ac:dyDescent="0.4">
      <c r="A948" s="373" t="s">
        <v>186</v>
      </c>
      <c r="B948" s="374"/>
      <c r="C948" s="374"/>
      <c r="D948" s="374"/>
      <c r="E948" s="374"/>
      <c r="F948" s="374"/>
      <c r="G948" s="374"/>
      <c r="H948" s="374"/>
      <c r="I948" s="374"/>
      <c r="J948" s="375"/>
      <c r="K948" s="164"/>
      <c r="L948" s="33" t="s">
        <v>72</v>
      </c>
      <c r="M948" s="34" t="s">
        <v>82</v>
      </c>
    </row>
    <row r="949" spans="1:13" x14ac:dyDescent="0.4">
      <c r="A949" s="162">
        <f>G943</f>
        <v>228</v>
      </c>
      <c r="B949" s="417"/>
      <c r="C949" s="418"/>
      <c r="D949" s="418"/>
      <c r="E949" s="418"/>
      <c r="F949" s="418"/>
      <c r="G949" s="418"/>
      <c r="H949" s="418"/>
      <c r="I949" s="418"/>
      <c r="J949" s="419"/>
      <c r="K949" s="48"/>
      <c r="L949" s="36"/>
      <c r="M949" s="37"/>
    </row>
    <row r="950" spans="1:13" x14ac:dyDescent="0.4">
      <c r="A950" s="162">
        <f t="shared" ref="A950:A951" si="108">G944</f>
        <v>229</v>
      </c>
      <c r="B950" s="417"/>
      <c r="C950" s="418"/>
      <c r="D950" s="418"/>
      <c r="E950" s="418"/>
      <c r="F950" s="418"/>
      <c r="G950" s="418"/>
      <c r="H950" s="418"/>
      <c r="I950" s="418"/>
      <c r="J950" s="419"/>
      <c r="K950" s="48"/>
      <c r="L950" s="36"/>
      <c r="M950" s="37"/>
    </row>
    <row r="951" spans="1:13" ht="13.2" thickBot="1" x14ac:dyDescent="0.45">
      <c r="A951" s="163">
        <f t="shared" si="108"/>
        <v>230</v>
      </c>
      <c r="B951" s="422"/>
      <c r="C951" s="423"/>
      <c r="D951" s="423"/>
      <c r="E951" s="423"/>
      <c r="F951" s="423"/>
      <c r="G951" s="423"/>
      <c r="H951" s="423"/>
      <c r="I951" s="423"/>
      <c r="J951" s="424"/>
      <c r="K951" s="48"/>
      <c r="L951" s="38"/>
      <c r="M951" s="39"/>
    </row>
    <row r="952" spans="1:13" ht="6" customHeight="1" thickBot="1" x14ac:dyDescent="0.45">
      <c r="K952" s="48"/>
    </row>
    <row r="953" spans="1:13" ht="23.4" customHeight="1" x14ac:dyDescent="0.4">
      <c r="A953" s="373" t="s">
        <v>688</v>
      </c>
      <c r="B953" s="374"/>
      <c r="C953" s="374"/>
      <c r="D953" s="374"/>
      <c r="E953" s="375"/>
      <c r="F953" s="449"/>
      <c r="G953" s="433" t="s">
        <v>38</v>
      </c>
      <c r="H953" s="434"/>
      <c r="I953" s="435">
        <f>I963+I979+I999+I1028</f>
        <v>91</v>
      </c>
      <c r="J953" s="436"/>
      <c r="K953" s="164"/>
      <c r="L953" s="194" t="s">
        <v>621</v>
      </c>
      <c r="M953" s="195">
        <f>L963+L979+L999+L1028</f>
        <v>75.41</v>
      </c>
    </row>
    <row r="954" spans="1:13" ht="24.6" customHeight="1" x14ac:dyDescent="0.4">
      <c r="A954" s="431" t="s">
        <v>452</v>
      </c>
      <c r="B954" s="429" t="s">
        <v>179</v>
      </c>
      <c r="C954" s="432" t="s">
        <v>272</v>
      </c>
      <c r="D954" s="429" t="s">
        <v>213</v>
      </c>
      <c r="E954" s="430" t="s">
        <v>2</v>
      </c>
      <c r="F954" s="449"/>
      <c r="G954" s="437" t="s">
        <v>176</v>
      </c>
      <c r="H954" s="439" t="s">
        <v>177</v>
      </c>
      <c r="I954" s="441" t="s">
        <v>181</v>
      </c>
      <c r="J954" s="443" t="s">
        <v>3</v>
      </c>
      <c r="K954" s="164"/>
      <c r="L954" s="447" t="s">
        <v>6</v>
      </c>
      <c r="M954" s="448"/>
    </row>
    <row r="955" spans="1:13" x14ac:dyDescent="0.4">
      <c r="A955" s="431"/>
      <c r="B955" s="429"/>
      <c r="C955" s="432"/>
      <c r="D955" s="429"/>
      <c r="E955" s="430"/>
      <c r="F955" s="7"/>
      <c r="G955" s="438"/>
      <c r="H955" s="440"/>
      <c r="I955" s="442"/>
      <c r="J955" s="444"/>
      <c r="K955" s="164"/>
      <c r="L955" s="191" t="s">
        <v>0</v>
      </c>
      <c r="M955" s="192" t="s">
        <v>1</v>
      </c>
    </row>
    <row r="956" spans="1:13" ht="58.2" customHeight="1" x14ac:dyDescent="0.4">
      <c r="A956" s="420">
        <v>8.1</v>
      </c>
      <c r="B956" s="381" t="s">
        <v>689</v>
      </c>
      <c r="C956" s="387" t="s">
        <v>39</v>
      </c>
      <c r="D956" s="387" t="s">
        <v>376</v>
      </c>
      <c r="E956" s="445">
        <f>I963</f>
        <v>23</v>
      </c>
      <c r="F956" s="376"/>
      <c r="G956" s="162">
        <v>231</v>
      </c>
      <c r="H956" s="68" t="s">
        <v>277</v>
      </c>
      <c r="I956" s="69">
        <v>4</v>
      </c>
      <c r="J956" s="5">
        <f>I956*8%/91</f>
        <v>3.5164835164835165E-3</v>
      </c>
      <c r="K956" s="164" t="str">
        <f t="shared" si="102"/>
        <v/>
      </c>
      <c r="L956" s="40">
        <v>3.41</v>
      </c>
      <c r="M956" s="5">
        <f>L956*8%/91</f>
        <v>2.9978021978021982E-3</v>
      </c>
    </row>
    <row r="957" spans="1:13" ht="54.6" customHeight="1" x14ac:dyDescent="0.4">
      <c r="A957" s="420"/>
      <c r="B957" s="381"/>
      <c r="C957" s="387"/>
      <c r="D957" s="387"/>
      <c r="E957" s="445"/>
      <c r="F957" s="376"/>
      <c r="G957" s="162">
        <v>232</v>
      </c>
      <c r="H957" s="68" t="s">
        <v>377</v>
      </c>
      <c r="I957" s="69">
        <v>4</v>
      </c>
      <c r="J957" s="5">
        <f t="shared" ref="J957:J962" si="109">I957*8%/91</f>
        <v>3.5164835164835165E-3</v>
      </c>
      <c r="K957" s="164" t="str">
        <f t="shared" si="102"/>
        <v/>
      </c>
      <c r="L957" s="40">
        <v>1</v>
      </c>
      <c r="M957" s="5">
        <f t="shared" ref="M957:M962" si="110">L957*8%/91</f>
        <v>8.7912087912087912E-4</v>
      </c>
    </row>
    <row r="958" spans="1:13" ht="15.6" customHeight="1" x14ac:dyDescent="0.4">
      <c r="A958" s="420"/>
      <c r="B958" s="381"/>
      <c r="C958" s="387"/>
      <c r="D958" s="387"/>
      <c r="E958" s="445"/>
      <c r="F958" s="376"/>
      <c r="G958" s="162">
        <v>233</v>
      </c>
      <c r="H958" s="68" t="s">
        <v>378</v>
      </c>
      <c r="I958" s="69">
        <v>4</v>
      </c>
      <c r="J958" s="5">
        <f t="shared" si="109"/>
        <v>3.5164835164835165E-3</v>
      </c>
      <c r="K958" s="164" t="str">
        <f t="shared" si="102"/>
        <v/>
      </c>
      <c r="L958" s="40"/>
      <c r="M958" s="5">
        <f t="shared" si="110"/>
        <v>0</v>
      </c>
    </row>
    <row r="959" spans="1:13" ht="33" customHeight="1" x14ac:dyDescent="0.4">
      <c r="A959" s="420"/>
      <c r="B959" s="381"/>
      <c r="C959" s="387" t="s">
        <v>40</v>
      </c>
      <c r="D959" s="387" t="s">
        <v>690</v>
      </c>
      <c r="E959" s="445"/>
      <c r="F959" s="376"/>
      <c r="G959" s="162">
        <v>234</v>
      </c>
      <c r="H959" s="55" t="s">
        <v>379</v>
      </c>
      <c r="I959" s="69">
        <v>1</v>
      </c>
      <c r="J959" s="5">
        <f t="shared" si="109"/>
        <v>8.7912087912087912E-4</v>
      </c>
      <c r="K959" s="164" t="str">
        <f t="shared" ref="K959:K1022" si="111">IF(AND(L959&gt;=0,L959&lt;=I959),"",IF(AND(L959&gt;I959),"*"))</f>
        <v/>
      </c>
      <c r="L959" s="40"/>
      <c r="M959" s="5">
        <f t="shared" si="110"/>
        <v>0</v>
      </c>
    </row>
    <row r="960" spans="1:13" ht="48" customHeight="1" x14ac:dyDescent="0.4">
      <c r="A960" s="420"/>
      <c r="B960" s="381"/>
      <c r="C960" s="387"/>
      <c r="D960" s="387"/>
      <c r="E960" s="445"/>
      <c r="F960" s="376"/>
      <c r="G960" s="162">
        <v>235</v>
      </c>
      <c r="H960" s="68" t="s">
        <v>745</v>
      </c>
      <c r="I960" s="69">
        <v>4</v>
      </c>
      <c r="J960" s="5">
        <f t="shared" si="109"/>
        <v>3.5164835164835165E-3</v>
      </c>
      <c r="K960" s="164" t="str">
        <f t="shared" si="111"/>
        <v/>
      </c>
      <c r="L960" s="40"/>
      <c r="M960" s="5">
        <f t="shared" si="110"/>
        <v>0</v>
      </c>
    </row>
    <row r="961" spans="1:13" ht="63" x14ac:dyDescent="0.4">
      <c r="A961" s="420"/>
      <c r="B961" s="381"/>
      <c r="C961" s="387" t="s">
        <v>348</v>
      </c>
      <c r="D961" s="387" t="s">
        <v>328</v>
      </c>
      <c r="E961" s="445"/>
      <c r="F961" s="167"/>
      <c r="G961" s="162">
        <v>236</v>
      </c>
      <c r="H961" s="68" t="s">
        <v>1018</v>
      </c>
      <c r="I961" s="69">
        <v>3</v>
      </c>
      <c r="J961" s="5">
        <f t="shared" si="109"/>
        <v>2.6373626373626374E-3</v>
      </c>
      <c r="K961" s="164" t="str">
        <f t="shared" si="111"/>
        <v/>
      </c>
      <c r="L961" s="40"/>
      <c r="M961" s="5">
        <f t="shared" si="110"/>
        <v>0</v>
      </c>
    </row>
    <row r="962" spans="1:13" ht="63" x14ac:dyDescent="0.4">
      <c r="A962" s="420"/>
      <c r="B962" s="381"/>
      <c r="C962" s="387"/>
      <c r="D962" s="387"/>
      <c r="E962" s="445"/>
      <c r="F962" s="167"/>
      <c r="G962" s="162">
        <v>237</v>
      </c>
      <c r="H962" s="68" t="s">
        <v>550</v>
      </c>
      <c r="I962" s="69">
        <v>3</v>
      </c>
      <c r="J962" s="5">
        <f t="shared" si="109"/>
        <v>2.6373626373626374E-3</v>
      </c>
      <c r="K962" s="164" t="str">
        <f t="shared" si="111"/>
        <v/>
      </c>
      <c r="L962" s="40">
        <v>3</v>
      </c>
      <c r="M962" s="5">
        <f t="shared" si="110"/>
        <v>2.6373626373626374E-3</v>
      </c>
    </row>
    <row r="963" spans="1:13" ht="13.2" customHeight="1" thickBot="1" x14ac:dyDescent="0.45">
      <c r="A963" s="421"/>
      <c r="B963" s="382"/>
      <c r="C963" s="388"/>
      <c r="D963" s="388"/>
      <c r="E963" s="446"/>
      <c r="F963" s="11"/>
      <c r="G963" s="392" t="s">
        <v>4</v>
      </c>
      <c r="H963" s="393"/>
      <c r="I963" s="75">
        <f>SUM(I956:I962)</f>
        <v>23</v>
      </c>
      <c r="J963" s="50">
        <f>SUM(J956:J962)</f>
        <v>2.0219780219780221E-2</v>
      </c>
      <c r="K963" s="236" t="str">
        <f t="shared" si="111"/>
        <v/>
      </c>
      <c r="L963" s="14">
        <f>SUM(L956:L962)</f>
        <v>7.41</v>
      </c>
      <c r="M963" s="50">
        <f>SUM(M956:M962)</f>
        <v>6.5142857142857146E-3</v>
      </c>
    </row>
    <row r="964" spans="1:13" ht="6" customHeight="1" thickBot="1" x14ac:dyDescent="0.45">
      <c r="A964" s="30"/>
      <c r="B964" s="42"/>
      <c r="C964" s="30"/>
      <c r="D964" s="65"/>
      <c r="E964" s="30"/>
      <c r="F964" s="9"/>
      <c r="G964" s="84"/>
      <c r="H964" s="84"/>
      <c r="I964" s="85"/>
      <c r="J964" s="86"/>
      <c r="K964" s="48"/>
      <c r="L964" s="85"/>
      <c r="M964" s="86"/>
    </row>
    <row r="965" spans="1:13" x14ac:dyDescent="0.4">
      <c r="A965" s="373" t="s">
        <v>186</v>
      </c>
      <c r="B965" s="374"/>
      <c r="C965" s="374"/>
      <c r="D965" s="374"/>
      <c r="E965" s="374"/>
      <c r="F965" s="374"/>
      <c r="G965" s="374"/>
      <c r="H965" s="374"/>
      <c r="I965" s="374"/>
      <c r="J965" s="375"/>
      <c r="K965" s="164"/>
      <c r="L965" s="33" t="s">
        <v>72</v>
      </c>
      <c r="M965" s="34" t="s">
        <v>82</v>
      </c>
    </row>
    <row r="966" spans="1:13" x14ac:dyDescent="0.4">
      <c r="A966" s="162">
        <f>G956</f>
        <v>231</v>
      </c>
      <c r="B966" s="412"/>
      <c r="C966" s="412"/>
      <c r="D966" s="412"/>
      <c r="E966" s="412"/>
      <c r="F966" s="412"/>
      <c r="G966" s="412"/>
      <c r="H966" s="412"/>
      <c r="I966" s="412"/>
      <c r="J966" s="413"/>
      <c r="K966" s="48"/>
      <c r="L966" s="36"/>
      <c r="M966" s="37"/>
    </row>
    <row r="967" spans="1:13" x14ac:dyDescent="0.4">
      <c r="A967" s="162">
        <f t="shared" ref="A967:A970" si="112">G957</f>
        <v>232</v>
      </c>
      <c r="B967" s="412"/>
      <c r="C967" s="412"/>
      <c r="D967" s="412"/>
      <c r="E967" s="412"/>
      <c r="F967" s="412"/>
      <c r="G967" s="412"/>
      <c r="H967" s="412"/>
      <c r="I967" s="412"/>
      <c r="J967" s="413"/>
      <c r="K967" s="48"/>
      <c r="L967" s="36"/>
      <c r="M967" s="37"/>
    </row>
    <row r="968" spans="1:13" x14ac:dyDescent="0.4">
      <c r="A968" s="162">
        <f t="shared" si="112"/>
        <v>233</v>
      </c>
      <c r="B968" s="412"/>
      <c r="C968" s="412"/>
      <c r="D968" s="412"/>
      <c r="E968" s="412"/>
      <c r="F968" s="412"/>
      <c r="G968" s="412"/>
      <c r="H968" s="412"/>
      <c r="I968" s="412"/>
      <c r="J968" s="413"/>
      <c r="K968" s="48"/>
      <c r="L968" s="36"/>
      <c r="M968" s="37"/>
    </row>
    <row r="969" spans="1:13" x14ac:dyDescent="0.4">
      <c r="A969" s="162">
        <f t="shared" si="112"/>
        <v>234</v>
      </c>
      <c r="B969" s="412"/>
      <c r="C969" s="412"/>
      <c r="D969" s="412"/>
      <c r="E969" s="412"/>
      <c r="F969" s="412"/>
      <c r="G969" s="412"/>
      <c r="H969" s="412"/>
      <c r="I969" s="412"/>
      <c r="J969" s="413"/>
      <c r="K969" s="48"/>
      <c r="L969" s="36"/>
      <c r="M969" s="37"/>
    </row>
    <row r="970" spans="1:13" x14ac:dyDescent="0.4">
      <c r="A970" s="67">
        <f t="shared" si="112"/>
        <v>235</v>
      </c>
      <c r="B970" s="412"/>
      <c r="C970" s="412"/>
      <c r="D970" s="412"/>
      <c r="E970" s="412"/>
      <c r="F970" s="412"/>
      <c r="G970" s="412"/>
      <c r="H970" s="412"/>
      <c r="I970" s="412"/>
      <c r="J970" s="413"/>
      <c r="K970" s="48"/>
      <c r="L970" s="36"/>
      <c r="M970" s="37"/>
    </row>
    <row r="971" spans="1:13" x14ac:dyDescent="0.4">
      <c r="A971" s="162">
        <f t="shared" ref="A971:A972" si="113">G961</f>
        <v>236</v>
      </c>
      <c r="B971" s="412"/>
      <c r="C971" s="412"/>
      <c r="D971" s="412"/>
      <c r="E971" s="412"/>
      <c r="F971" s="412"/>
      <c r="G971" s="412"/>
      <c r="H971" s="412"/>
      <c r="I971" s="412"/>
      <c r="J971" s="413"/>
      <c r="K971" s="48"/>
      <c r="L971" s="36"/>
      <c r="M971" s="37"/>
    </row>
    <row r="972" spans="1:13" ht="13.2" thickBot="1" x14ac:dyDescent="0.45">
      <c r="A972" s="163">
        <f t="shared" si="113"/>
        <v>237</v>
      </c>
      <c r="B972" s="427"/>
      <c r="C972" s="427"/>
      <c r="D972" s="427"/>
      <c r="E972" s="427"/>
      <c r="F972" s="427"/>
      <c r="G972" s="427"/>
      <c r="H972" s="427"/>
      <c r="I972" s="427"/>
      <c r="J972" s="428"/>
      <c r="K972" s="48"/>
      <c r="L972" s="45"/>
      <c r="M972" s="47"/>
    </row>
    <row r="973" spans="1:13" ht="6" customHeight="1" thickBot="1" x14ac:dyDescent="0.45">
      <c r="A973" s="30"/>
      <c r="B973" s="42"/>
      <c r="C973" s="30"/>
      <c r="D973" s="42"/>
      <c r="E973" s="30"/>
      <c r="F973" s="9"/>
      <c r="G973" s="100"/>
      <c r="H973" s="65"/>
      <c r="I973" s="85"/>
      <c r="J973" s="86"/>
      <c r="K973" s="48"/>
      <c r="L973" s="85"/>
      <c r="M973" s="86"/>
    </row>
    <row r="974" spans="1:13" ht="25.2" customHeight="1" x14ac:dyDescent="0.4">
      <c r="A974" s="377">
        <v>8.1999999999999993</v>
      </c>
      <c r="B974" s="380" t="s">
        <v>692</v>
      </c>
      <c r="C974" s="383" t="s">
        <v>41</v>
      </c>
      <c r="D974" s="386" t="s">
        <v>887</v>
      </c>
      <c r="E974" s="389">
        <f>I979</f>
        <v>12</v>
      </c>
      <c r="F974" s="376"/>
      <c r="G974" s="161">
        <v>238</v>
      </c>
      <c r="H974" s="4" t="s">
        <v>646</v>
      </c>
      <c r="I974" s="73">
        <v>2</v>
      </c>
      <c r="J974" s="74">
        <f>I974*8%/91</f>
        <v>1.7582417582417582E-3</v>
      </c>
      <c r="K974" s="164" t="str">
        <f t="shared" si="111"/>
        <v/>
      </c>
      <c r="L974" s="94">
        <v>2</v>
      </c>
      <c r="M974" s="74">
        <f>L974*8%/91</f>
        <v>1.7582417582417582E-3</v>
      </c>
    </row>
    <row r="975" spans="1:13" ht="25.2" x14ac:dyDescent="0.4">
      <c r="A975" s="378"/>
      <c r="B975" s="381"/>
      <c r="C975" s="384"/>
      <c r="D975" s="387"/>
      <c r="E975" s="390"/>
      <c r="F975" s="376"/>
      <c r="G975" s="162">
        <v>239</v>
      </c>
      <c r="H975" s="68" t="s">
        <v>1103</v>
      </c>
      <c r="I975" s="69">
        <v>3</v>
      </c>
      <c r="J975" s="1">
        <f>I975*8%/91</f>
        <v>2.6373626373626374E-3</v>
      </c>
      <c r="K975" s="164" t="str">
        <f t="shared" si="111"/>
        <v/>
      </c>
      <c r="L975" s="40">
        <v>3</v>
      </c>
      <c r="M975" s="1">
        <f>L975*8%/91</f>
        <v>2.6373626373626374E-3</v>
      </c>
    </row>
    <row r="976" spans="1:13" ht="37.799999999999997" x14ac:dyDescent="0.4">
      <c r="A976" s="378"/>
      <c r="B976" s="381"/>
      <c r="C976" s="384"/>
      <c r="D976" s="387"/>
      <c r="E976" s="390"/>
      <c r="F976" s="376"/>
      <c r="G976" s="162">
        <v>240</v>
      </c>
      <c r="H976" s="68" t="s">
        <v>662</v>
      </c>
      <c r="I976" s="69">
        <v>3</v>
      </c>
      <c r="J976" s="1">
        <f t="shared" ref="J976:J978" si="114">I976*8%/91</f>
        <v>2.6373626373626374E-3</v>
      </c>
      <c r="K976" s="164" t="str">
        <f t="shared" si="111"/>
        <v/>
      </c>
      <c r="L976" s="40">
        <v>3</v>
      </c>
      <c r="M976" s="1">
        <f t="shared" ref="M976:M978" si="115">L976*8%/91</f>
        <v>2.6373626373626374E-3</v>
      </c>
    </row>
    <row r="977" spans="1:13" ht="25.2" customHeight="1" x14ac:dyDescent="0.4">
      <c r="A977" s="378"/>
      <c r="B977" s="381"/>
      <c r="C977" s="384" t="s">
        <v>220</v>
      </c>
      <c r="D977" s="387" t="s">
        <v>693</v>
      </c>
      <c r="E977" s="390"/>
      <c r="F977" s="376"/>
      <c r="G977" s="162">
        <v>241</v>
      </c>
      <c r="H977" s="68" t="s">
        <v>221</v>
      </c>
      <c r="I977" s="69">
        <v>2</v>
      </c>
      <c r="J977" s="1">
        <f t="shared" si="114"/>
        <v>1.7582417582417582E-3</v>
      </c>
      <c r="K977" s="164" t="str">
        <f t="shared" si="111"/>
        <v/>
      </c>
      <c r="L977" s="40">
        <v>2</v>
      </c>
      <c r="M977" s="1">
        <f t="shared" si="115"/>
        <v>1.7582417582417582E-3</v>
      </c>
    </row>
    <row r="978" spans="1:13" ht="25.2" x14ac:dyDescent="0.4">
      <c r="A978" s="378"/>
      <c r="B978" s="381"/>
      <c r="C978" s="384"/>
      <c r="D978" s="387"/>
      <c r="E978" s="390"/>
      <c r="F978" s="376"/>
      <c r="G978" s="162">
        <v>242</v>
      </c>
      <c r="H978" s="68" t="s">
        <v>695</v>
      </c>
      <c r="I978" s="69">
        <v>2</v>
      </c>
      <c r="J978" s="1">
        <f t="shared" si="114"/>
        <v>1.7582417582417582E-3</v>
      </c>
      <c r="K978" s="164" t="str">
        <f t="shared" si="111"/>
        <v/>
      </c>
      <c r="L978" s="40">
        <v>2</v>
      </c>
      <c r="M978" s="1">
        <f t="shared" si="115"/>
        <v>1.7582417582417582E-3</v>
      </c>
    </row>
    <row r="979" spans="1:13" ht="16.2" customHeight="1" thickBot="1" x14ac:dyDescent="0.45">
      <c r="A979" s="379"/>
      <c r="B979" s="382"/>
      <c r="C979" s="385"/>
      <c r="D979" s="388"/>
      <c r="E979" s="391"/>
      <c r="F979" s="6"/>
      <c r="G979" s="392" t="s">
        <v>4</v>
      </c>
      <c r="H979" s="393"/>
      <c r="I979" s="70">
        <f>SUM(I974:I978)</f>
        <v>12</v>
      </c>
      <c r="J979" s="2">
        <f>SUM(J974:J978)</f>
        <v>1.0549450549450549E-2</v>
      </c>
      <c r="K979" s="236" t="str">
        <f t="shared" si="111"/>
        <v/>
      </c>
      <c r="L979" s="3">
        <f>SUM(L974:L978)</f>
        <v>12</v>
      </c>
      <c r="M979" s="2">
        <f>SUM(M974:M978)</f>
        <v>1.0549450549450549E-2</v>
      </c>
    </row>
    <row r="980" spans="1:13" ht="6" customHeight="1" thickBot="1" x14ac:dyDescent="0.45">
      <c r="A980" s="48"/>
      <c r="B980" s="42"/>
      <c r="C980" s="48"/>
      <c r="D980" s="65"/>
      <c r="E980" s="48"/>
      <c r="G980" s="84"/>
      <c r="H980" s="84"/>
      <c r="I980" s="91"/>
      <c r="J980" s="92"/>
      <c r="K980" s="48"/>
      <c r="L980" s="95"/>
      <c r="M980" s="102"/>
    </row>
    <row r="981" spans="1:13" x14ac:dyDescent="0.4">
      <c r="A981" s="373" t="s">
        <v>186</v>
      </c>
      <c r="B981" s="374"/>
      <c r="C981" s="374"/>
      <c r="D981" s="374"/>
      <c r="E981" s="374"/>
      <c r="F981" s="374"/>
      <c r="G981" s="374"/>
      <c r="H981" s="374"/>
      <c r="I981" s="374"/>
      <c r="J981" s="375"/>
      <c r="K981" s="164"/>
      <c r="L981" s="33" t="s">
        <v>72</v>
      </c>
      <c r="M981" s="34" t="s">
        <v>82</v>
      </c>
    </row>
    <row r="982" spans="1:13" x14ac:dyDescent="0.4">
      <c r="A982" s="162">
        <f>G974</f>
        <v>238</v>
      </c>
      <c r="B982" s="412"/>
      <c r="C982" s="412"/>
      <c r="D982" s="412"/>
      <c r="E982" s="412"/>
      <c r="F982" s="412"/>
      <c r="G982" s="412"/>
      <c r="H982" s="412"/>
      <c r="I982" s="412"/>
      <c r="J982" s="413"/>
      <c r="K982" s="48"/>
      <c r="L982" s="36"/>
      <c r="M982" s="37"/>
    </row>
    <row r="983" spans="1:13" x14ac:dyDescent="0.4">
      <c r="A983" s="162">
        <f>G975</f>
        <v>239</v>
      </c>
      <c r="B983" s="412"/>
      <c r="C983" s="412"/>
      <c r="D983" s="412"/>
      <c r="E983" s="412"/>
      <c r="F983" s="412"/>
      <c r="G983" s="412"/>
      <c r="H983" s="412"/>
      <c r="I983" s="412"/>
      <c r="J983" s="413"/>
      <c r="K983" s="48"/>
      <c r="L983" s="36"/>
      <c r="M983" s="37"/>
    </row>
    <row r="984" spans="1:13" x14ac:dyDescent="0.4">
      <c r="A984" s="162">
        <f>G976</f>
        <v>240</v>
      </c>
      <c r="B984" s="412"/>
      <c r="C984" s="412"/>
      <c r="D984" s="412"/>
      <c r="E984" s="412"/>
      <c r="F984" s="412"/>
      <c r="G984" s="412"/>
      <c r="H984" s="412"/>
      <c r="I984" s="412"/>
      <c r="J984" s="413"/>
      <c r="K984" s="48"/>
      <c r="L984" s="36"/>
      <c r="M984" s="37"/>
    </row>
    <row r="985" spans="1:13" x14ac:dyDescent="0.4">
      <c r="A985" s="162">
        <f>G977</f>
        <v>241</v>
      </c>
      <c r="B985" s="412"/>
      <c r="C985" s="412"/>
      <c r="D985" s="412"/>
      <c r="E985" s="412"/>
      <c r="F985" s="412"/>
      <c r="G985" s="412"/>
      <c r="H985" s="412"/>
      <c r="I985" s="412"/>
      <c r="J985" s="413"/>
      <c r="K985" s="48"/>
      <c r="L985" s="36"/>
      <c r="M985" s="37"/>
    </row>
    <row r="986" spans="1:13" ht="13.2" thickBot="1" x14ac:dyDescent="0.45">
      <c r="A986" s="163">
        <f>G978</f>
        <v>242</v>
      </c>
      <c r="B986" s="427"/>
      <c r="C986" s="427"/>
      <c r="D986" s="427"/>
      <c r="E986" s="427"/>
      <c r="F986" s="427"/>
      <c r="G986" s="427"/>
      <c r="H986" s="427"/>
      <c r="I986" s="427"/>
      <c r="J986" s="428"/>
      <c r="K986" s="48"/>
      <c r="L986" s="38"/>
      <c r="M986" s="39"/>
    </row>
    <row r="987" spans="1:13" ht="6" customHeight="1" thickBot="1" x14ac:dyDescent="0.45">
      <c r="K987" s="48"/>
    </row>
    <row r="988" spans="1:13" ht="25.2" customHeight="1" x14ac:dyDescent="0.4">
      <c r="A988" s="377">
        <v>8.3000000000000007</v>
      </c>
      <c r="B988" s="380" t="s">
        <v>904</v>
      </c>
      <c r="C988" s="383" t="s">
        <v>42</v>
      </c>
      <c r="D988" s="386" t="s">
        <v>696</v>
      </c>
      <c r="E988" s="389">
        <f>I999</f>
        <v>26</v>
      </c>
      <c r="F988" s="376"/>
      <c r="G988" s="161">
        <v>243</v>
      </c>
      <c r="H988" s="4" t="s">
        <v>859</v>
      </c>
      <c r="I988" s="73">
        <v>2</v>
      </c>
      <c r="J988" s="74">
        <f>I988*8%/91</f>
        <v>1.7582417582417582E-3</v>
      </c>
      <c r="K988" s="164" t="str">
        <f t="shared" si="111"/>
        <v/>
      </c>
      <c r="L988" s="94">
        <v>2</v>
      </c>
      <c r="M988" s="74">
        <f>L988*8%/91</f>
        <v>1.7582417582417582E-3</v>
      </c>
    </row>
    <row r="989" spans="1:13" ht="37.799999999999997" x14ac:dyDescent="0.4">
      <c r="A989" s="378"/>
      <c r="B989" s="381"/>
      <c r="C989" s="384"/>
      <c r="D989" s="387"/>
      <c r="E989" s="390"/>
      <c r="F989" s="376"/>
      <c r="G989" s="162">
        <v>244</v>
      </c>
      <c r="H989" s="68" t="s">
        <v>576</v>
      </c>
      <c r="I989" s="69">
        <v>2</v>
      </c>
      <c r="J989" s="1">
        <f>I989*8%/91</f>
        <v>1.7582417582417582E-3</v>
      </c>
      <c r="K989" s="164" t="str">
        <f t="shared" si="111"/>
        <v/>
      </c>
      <c r="L989" s="40">
        <v>2</v>
      </c>
      <c r="M989" s="1">
        <f>L989*8%/91</f>
        <v>1.7582417582417582E-3</v>
      </c>
    </row>
    <row r="990" spans="1:13" ht="25.2" x14ac:dyDescent="0.4">
      <c r="A990" s="378"/>
      <c r="B990" s="381"/>
      <c r="C990" s="384"/>
      <c r="D990" s="387"/>
      <c r="E990" s="390"/>
      <c r="F990" s="376"/>
      <c r="G990" s="162">
        <v>245</v>
      </c>
      <c r="H990" s="68" t="s">
        <v>380</v>
      </c>
      <c r="I990" s="69">
        <v>3</v>
      </c>
      <c r="J990" s="1">
        <f t="shared" ref="J990:J998" si="116">I990*8%/91</f>
        <v>2.6373626373626374E-3</v>
      </c>
      <c r="K990" s="164" t="str">
        <f t="shared" si="111"/>
        <v/>
      </c>
      <c r="L990" s="40">
        <v>3</v>
      </c>
      <c r="M990" s="1">
        <f t="shared" ref="M990:M998" si="117">L990*8%/91</f>
        <v>2.6373626373626374E-3</v>
      </c>
    </row>
    <row r="991" spans="1:13" ht="37.799999999999997" x14ac:dyDescent="0.4">
      <c r="A991" s="378"/>
      <c r="B991" s="381"/>
      <c r="C991" s="165" t="s">
        <v>43</v>
      </c>
      <c r="D991" s="158" t="s">
        <v>694</v>
      </c>
      <c r="E991" s="390"/>
      <c r="F991" s="167"/>
      <c r="G991" s="162">
        <v>246</v>
      </c>
      <c r="H991" s="68" t="s">
        <v>381</v>
      </c>
      <c r="I991" s="69">
        <v>4</v>
      </c>
      <c r="J991" s="1">
        <f t="shared" si="116"/>
        <v>3.5164835164835165E-3</v>
      </c>
      <c r="K991" s="164" t="str">
        <f t="shared" si="111"/>
        <v/>
      </c>
      <c r="L991" s="40">
        <v>4</v>
      </c>
      <c r="M991" s="1">
        <f t="shared" si="117"/>
        <v>3.5164835164835165E-3</v>
      </c>
    </row>
    <row r="992" spans="1:13" ht="15.6" customHeight="1" x14ac:dyDescent="0.4">
      <c r="A992" s="378"/>
      <c r="B992" s="381"/>
      <c r="C992" s="384" t="s">
        <v>222</v>
      </c>
      <c r="D992" s="387" t="s">
        <v>577</v>
      </c>
      <c r="E992" s="390"/>
      <c r="F992" s="376"/>
      <c r="G992" s="162">
        <v>247</v>
      </c>
      <c r="H992" s="68" t="s">
        <v>578</v>
      </c>
      <c r="I992" s="69">
        <v>4</v>
      </c>
      <c r="J992" s="1">
        <f t="shared" si="116"/>
        <v>3.5164835164835165E-3</v>
      </c>
      <c r="K992" s="164" t="str">
        <f t="shared" si="111"/>
        <v/>
      </c>
      <c r="L992" s="40">
        <v>4</v>
      </c>
      <c r="M992" s="1">
        <f t="shared" si="117"/>
        <v>3.5164835164835165E-3</v>
      </c>
    </row>
    <row r="993" spans="1:13" ht="37.799999999999997" x14ac:dyDescent="0.4">
      <c r="A993" s="378"/>
      <c r="B993" s="381"/>
      <c r="C993" s="384"/>
      <c r="D993" s="387"/>
      <c r="E993" s="390"/>
      <c r="F993" s="376"/>
      <c r="G993" s="162">
        <v>248</v>
      </c>
      <c r="H993" s="68" t="s">
        <v>697</v>
      </c>
      <c r="I993" s="69">
        <v>2</v>
      </c>
      <c r="J993" s="1">
        <f t="shared" si="116"/>
        <v>1.7582417582417582E-3</v>
      </c>
      <c r="K993" s="164" t="str">
        <f t="shared" si="111"/>
        <v/>
      </c>
      <c r="L993" s="40">
        <v>2</v>
      </c>
      <c r="M993" s="1">
        <f t="shared" si="117"/>
        <v>1.7582417582417582E-3</v>
      </c>
    </row>
    <row r="994" spans="1:13" ht="37.799999999999997" x14ac:dyDescent="0.4">
      <c r="A994" s="378"/>
      <c r="B994" s="381"/>
      <c r="C994" s="384"/>
      <c r="D994" s="387"/>
      <c r="E994" s="390"/>
      <c r="F994" s="376"/>
      <c r="G994" s="162">
        <v>249</v>
      </c>
      <c r="H994" s="68" t="s">
        <v>1044</v>
      </c>
      <c r="I994" s="69">
        <v>1</v>
      </c>
      <c r="J994" s="1">
        <f t="shared" si="116"/>
        <v>8.7912087912087912E-4</v>
      </c>
      <c r="K994" s="164" t="str">
        <f t="shared" si="111"/>
        <v/>
      </c>
      <c r="L994" s="40">
        <v>1</v>
      </c>
      <c r="M994" s="1">
        <f t="shared" si="117"/>
        <v>8.7912087912087912E-4</v>
      </c>
    </row>
    <row r="995" spans="1:13" ht="15.6" customHeight="1" x14ac:dyDescent="0.4">
      <c r="A995" s="378"/>
      <c r="B995" s="381"/>
      <c r="C995" s="384"/>
      <c r="D995" s="387"/>
      <c r="E995" s="390"/>
      <c r="F995" s="376"/>
      <c r="G995" s="162">
        <v>250</v>
      </c>
      <c r="H995" s="68" t="s">
        <v>382</v>
      </c>
      <c r="I995" s="69">
        <v>2</v>
      </c>
      <c r="J995" s="1">
        <f t="shared" si="116"/>
        <v>1.7582417582417582E-3</v>
      </c>
      <c r="K995" s="164" t="str">
        <f t="shared" si="111"/>
        <v/>
      </c>
      <c r="L995" s="40">
        <v>2</v>
      </c>
      <c r="M995" s="1">
        <f t="shared" si="117"/>
        <v>1.7582417582417582E-3</v>
      </c>
    </row>
    <row r="996" spans="1:13" ht="18.600000000000001" customHeight="1" x14ac:dyDescent="0.4">
      <c r="A996" s="378"/>
      <c r="B996" s="381"/>
      <c r="C996" s="384" t="s">
        <v>223</v>
      </c>
      <c r="D996" s="387" t="s">
        <v>579</v>
      </c>
      <c r="E996" s="390"/>
      <c r="F996" s="376"/>
      <c r="G996" s="162">
        <v>251</v>
      </c>
      <c r="H996" s="68" t="s">
        <v>224</v>
      </c>
      <c r="I996" s="69">
        <v>3</v>
      </c>
      <c r="J996" s="1">
        <f t="shared" si="116"/>
        <v>2.6373626373626374E-3</v>
      </c>
      <c r="K996" s="164" t="str">
        <f t="shared" si="111"/>
        <v/>
      </c>
      <c r="L996" s="40">
        <v>3</v>
      </c>
      <c r="M996" s="1">
        <f t="shared" si="117"/>
        <v>2.6373626373626374E-3</v>
      </c>
    </row>
    <row r="997" spans="1:13" ht="15.6" customHeight="1" x14ac:dyDescent="0.4">
      <c r="A997" s="378"/>
      <c r="B997" s="381"/>
      <c r="C997" s="384"/>
      <c r="D997" s="387"/>
      <c r="E997" s="390"/>
      <c r="F997" s="376"/>
      <c r="G997" s="162">
        <v>252</v>
      </c>
      <c r="H997" s="68" t="s">
        <v>383</v>
      </c>
      <c r="I997" s="69">
        <v>2</v>
      </c>
      <c r="J997" s="1">
        <f t="shared" si="116"/>
        <v>1.7582417582417582E-3</v>
      </c>
      <c r="K997" s="164" t="str">
        <f t="shared" si="111"/>
        <v/>
      </c>
      <c r="L997" s="40">
        <v>2</v>
      </c>
      <c r="M997" s="1">
        <f t="shared" si="117"/>
        <v>1.7582417582417582E-3</v>
      </c>
    </row>
    <row r="998" spans="1:13" ht="64.2" customHeight="1" x14ac:dyDescent="0.4">
      <c r="A998" s="378"/>
      <c r="B998" s="381"/>
      <c r="C998" s="384" t="s">
        <v>260</v>
      </c>
      <c r="D998" s="387" t="s">
        <v>996</v>
      </c>
      <c r="E998" s="390"/>
      <c r="F998" s="167"/>
      <c r="G998" s="162">
        <v>253</v>
      </c>
      <c r="H998" s="68" t="s">
        <v>860</v>
      </c>
      <c r="I998" s="69">
        <v>1</v>
      </c>
      <c r="J998" s="1">
        <f t="shared" si="116"/>
        <v>8.7912087912087912E-4</v>
      </c>
      <c r="K998" s="164" t="str">
        <f t="shared" si="111"/>
        <v/>
      </c>
      <c r="L998" s="40">
        <v>1</v>
      </c>
      <c r="M998" s="1">
        <f t="shared" si="117"/>
        <v>8.7912087912087912E-4</v>
      </c>
    </row>
    <row r="999" spans="1:13" ht="16.2" customHeight="1" thickBot="1" x14ac:dyDescent="0.45">
      <c r="A999" s="379"/>
      <c r="B999" s="382"/>
      <c r="C999" s="385"/>
      <c r="D999" s="388"/>
      <c r="E999" s="391"/>
      <c r="F999" s="6"/>
      <c r="G999" s="392" t="s">
        <v>4</v>
      </c>
      <c r="H999" s="393"/>
      <c r="I999" s="70">
        <f>SUM(I988:I998)</f>
        <v>26</v>
      </c>
      <c r="J999" s="49">
        <f>SUM(J988:J998)</f>
        <v>2.2857142857142861E-2</v>
      </c>
      <c r="K999" s="236" t="str">
        <f t="shared" si="111"/>
        <v/>
      </c>
      <c r="L999" s="3">
        <f>SUM(L988:L998)</f>
        <v>26</v>
      </c>
      <c r="M999" s="49">
        <f>SUM(M988:M998)</f>
        <v>2.2857142857142861E-2</v>
      </c>
    </row>
    <row r="1000" spans="1:13" ht="6" customHeight="1" thickBot="1" x14ac:dyDescent="0.45">
      <c r="A1000" s="48"/>
      <c r="B1000" s="42"/>
      <c r="C1000" s="48"/>
      <c r="D1000" s="65"/>
      <c r="E1000" s="48"/>
      <c r="G1000" s="84"/>
      <c r="H1000" s="84"/>
      <c r="I1000" s="91"/>
      <c r="J1000" s="98"/>
      <c r="K1000" s="48"/>
      <c r="L1000" s="91"/>
      <c r="M1000" s="98"/>
    </row>
    <row r="1001" spans="1:13" x14ac:dyDescent="0.4">
      <c r="A1001" s="373" t="s">
        <v>186</v>
      </c>
      <c r="B1001" s="374"/>
      <c r="C1001" s="374"/>
      <c r="D1001" s="374"/>
      <c r="E1001" s="374"/>
      <c r="F1001" s="374"/>
      <c r="G1001" s="374"/>
      <c r="H1001" s="374"/>
      <c r="I1001" s="374"/>
      <c r="J1001" s="375"/>
      <c r="K1001" s="164"/>
      <c r="L1001" s="33" t="s">
        <v>72</v>
      </c>
      <c r="M1001" s="34" t="s">
        <v>82</v>
      </c>
    </row>
    <row r="1002" spans="1:13" x14ac:dyDescent="0.4">
      <c r="A1002" s="162">
        <f t="shared" ref="A1002:A1012" si="118">G988</f>
        <v>243</v>
      </c>
      <c r="B1002" s="412"/>
      <c r="C1002" s="412"/>
      <c r="D1002" s="412"/>
      <c r="E1002" s="412"/>
      <c r="F1002" s="412"/>
      <c r="G1002" s="412"/>
      <c r="H1002" s="412"/>
      <c r="I1002" s="412"/>
      <c r="J1002" s="413"/>
      <c r="K1002" s="48"/>
      <c r="L1002" s="36"/>
      <c r="M1002" s="37"/>
    </row>
    <row r="1003" spans="1:13" x14ac:dyDescent="0.4">
      <c r="A1003" s="162">
        <f t="shared" si="118"/>
        <v>244</v>
      </c>
      <c r="B1003" s="412"/>
      <c r="C1003" s="412"/>
      <c r="D1003" s="412"/>
      <c r="E1003" s="412"/>
      <c r="F1003" s="412"/>
      <c r="G1003" s="412"/>
      <c r="H1003" s="412"/>
      <c r="I1003" s="412"/>
      <c r="J1003" s="413"/>
      <c r="K1003" s="48"/>
      <c r="L1003" s="36"/>
      <c r="M1003" s="37"/>
    </row>
    <row r="1004" spans="1:13" x14ac:dyDescent="0.4">
      <c r="A1004" s="162">
        <f t="shared" si="118"/>
        <v>245</v>
      </c>
      <c r="B1004" s="412"/>
      <c r="C1004" s="412"/>
      <c r="D1004" s="412"/>
      <c r="E1004" s="412"/>
      <c r="F1004" s="412"/>
      <c r="G1004" s="412"/>
      <c r="H1004" s="412"/>
      <c r="I1004" s="412"/>
      <c r="J1004" s="413"/>
      <c r="K1004" s="48"/>
      <c r="L1004" s="36"/>
      <c r="M1004" s="37"/>
    </row>
    <row r="1005" spans="1:13" x14ac:dyDescent="0.4">
      <c r="A1005" s="162">
        <f t="shared" si="118"/>
        <v>246</v>
      </c>
      <c r="B1005" s="412"/>
      <c r="C1005" s="412"/>
      <c r="D1005" s="412"/>
      <c r="E1005" s="412"/>
      <c r="F1005" s="412"/>
      <c r="G1005" s="412"/>
      <c r="H1005" s="412"/>
      <c r="I1005" s="412"/>
      <c r="J1005" s="413"/>
      <c r="K1005" s="48"/>
      <c r="L1005" s="36"/>
      <c r="M1005" s="37"/>
    </row>
    <row r="1006" spans="1:13" x14ac:dyDescent="0.4">
      <c r="A1006" s="162">
        <f t="shared" si="118"/>
        <v>247</v>
      </c>
      <c r="B1006" s="412"/>
      <c r="C1006" s="412"/>
      <c r="D1006" s="412"/>
      <c r="E1006" s="412"/>
      <c r="F1006" s="412"/>
      <c r="G1006" s="412"/>
      <c r="H1006" s="412"/>
      <c r="I1006" s="412"/>
      <c r="J1006" s="413"/>
      <c r="K1006" s="48"/>
      <c r="L1006" s="36"/>
      <c r="M1006" s="37"/>
    </row>
    <row r="1007" spans="1:13" x14ac:dyDescent="0.4">
      <c r="A1007" s="162">
        <f t="shared" si="118"/>
        <v>248</v>
      </c>
      <c r="B1007" s="412"/>
      <c r="C1007" s="412"/>
      <c r="D1007" s="412"/>
      <c r="E1007" s="412"/>
      <c r="F1007" s="412"/>
      <c r="G1007" s="412"/>
      <c r="H1007" s="412"/>
      <c r="I1007" s="412"/>
      <c r="J1007" s="413"/>
      <c r="K1007" s="48"/>
      <c r="L1007" s="36"/>
      <c r="M1007" s="37"/>
    </row>
    <row r="1008" spans="1:13" x14ac:dyDescent="0.4">
      <c r="A1008" s="162">
        <f t="shared" si="118"/>
        <v>249</v>
      </c>
      <c r="B1008" s="412"/>
      <c r="C1008" s="412"/>
      <c r="D1008" s="412"/>
      <c r="E1008" s="412"/>
      <c r="F1008" s="412"/>
      <c r="G1008" s="412"/>
      <c r="H1008" s="412"/>
      <c r="I1008" s="412"/>
      <c r="J1008" s="413"/>
      <c r="K1008" s="48"/>
      <c r="L1008" s="36"/>
      <c r="M1008" s="37"/>
    </row>
    <row r="1009" spans="1:13" x14ac:dyDescent="0.4">
      <c r="A1009" s="162">
        <f t="shared" si="118"/>
        <v>250</v>
      </c>
      <c r="B1009" s="412"/>
      <c r="C1009" s="412"/>
      <c r="D1009" s="412"/>
      <c r="E1009" s="412"/>
      <c r="F1009" s="412"/>
      <c r="G1009" s="412"/>
      <c r="H1009" s="412"/>
      <c r="I1009" s="412"/>
      <c r="J1009" s="413"/>
      <c r="K1009" s="48"/>
      <c r="L1009" s="36"/>
      <c r="M1009" s="37"/>
    </row>
    <row r="1010" spans="1:13" x14ac:dyDescent="0.4">
      <c r="A1010" s="162">
        <f t="shared" si="118"/>
        <v>251</v>
      </c>
      <c r="B1010" s="412"/>
      <c r="C1010" s="412"/>
      <c r="D1010" s="412"/>
      <c r="E1010" s="412"/>
      <c r="F1010" s="412"/>
      <c r="G1010" s="412"/>
      <c r="H1010" s="412"/>
      <c r="I1010" s="412"/>
      <c r="J1010" s="413"/>
      <c r="K1010" s="48"/>
      <c r="L1010" s="36"/>
      <c r="M1010" s="37"/>
    </row>
    <row r="1011" spans="1:13" x14ac:dyDescent="0.4">
      <c r="A1011" s="162">
        <f t="shared" si="118"/>
        <v>252</v>
      </c>
      <c r="B1011" s="412"/>
      <c r="C1011" s="412"/>
      <c r="D1011" s="412"/>
      <c r="E1011" s="412"/>
      <c r="F1011" s="412"/>
      <c r="G1011" s="412"/>
      <c r="H1011" s="412"/>
      <c r="I1011" s="412"/>
      <c r="J1011" s="413"/>
      <c r="K1011" s="48"/>
      <c r="L1011" s="36"/>
      <c r="M1011" s="37"/>
    </row>
    <row r="1012" spans="1:13" ht="13.2" thickBot="1" x14ac:dyDescent="0.45">
      <c r="A1012" s="163">
        <f t="shared" si="118"/>
        <v>253</v>
      </c>
      <c r="B1012" s="427"/>
      <c r="C1012" s="427"/>
      <c r="D1012" s="427"/>
      <c r="E1012" s="427"/>
      <c r="F1012" s="427"/>
      <c r="G1012" s="427"/>
      <c r="H1012" s="427"/>
      <c r="I1012" s="427"/>
      <c r="J1012" s="428"/>
      <c r="K1012" s="48"/>
      <c r="L1012" s="38"/>
      <c r="M1012" s="39"/>
    </row>
    <row r="1013" spans="1:13" ht="6" customHeight="1" thickBot="1" x14ac:dyDescent="0.45">
      <c r="K1013" s="48"/>
    </row>
    <row r="1014" spans="1:13" ht="27.6" customHeight="1" x14ac:dyDescent="0.4">
      <c r="A1014" s="377">
        <v>8.4</v>
      </c>
      <c r="B1014" s="380" t="s">
        <v>1137</v>
      </c>
      <c r="C1014" s="166" t="s">
        <v>44</v>
      </c>
      <c r="D1014" s="168" t="s">
        <v>580</v>
      </c>
      <c r="E1014" s="389">
        <f>I1028</f>
        <v>30</v>
      </c>
      <c r="F1014" s="56"/>
      <c r="G1014" s="161">
        <v>254</v>
      </c>
      <c r="H1014" s="4" t="s">
        <v>930</v>
      </c>
      <c r="I1014" s="73">
        <v>2</v>
      </c>
      <c r="J1014" s="74">
        <f>I1014*8%/91</f>
        <v>1.7582417582417582E-3</v>
      </c>
      <c r="K1014" s="164" t="str">
        <f t="shared" si="111"/>
        <v/>
      </c>
      <c r="L1014" s="94">
        <v>2</v>
      </c>
      <c r="M1014" s="74">
        <f>L1014*8%/91</f>
        <v>1.7582417582417582E-3</v>
      </c>
    </row>
    <row r="1015" spans="1:13" ht="25.2" x14ac:dyDescent="0.4">
      <c r="A1015" s="378"/>
      <c r="B1015" s="381"/>
      <c r="C1015" s="384" t="s">
        <v>225</v>
      </c>
      <c r="D1015" s="387" t="s">
        <v>698</v>
      </c>
      <c r="E1015" s="390"/>
      <c r="F1015" s="425"/>
      <c r="G1015" s="162">
        <v>255</v>
      </c>
      <c r="H1015" s="68" t="s">
        <v>625</v>
      </c>
      <c r="I1015" s="69">
        <v>2</v>
      </c>
      <c r="J1015" s="1">
        <f>I1015*8%/91</f>
        <v>1.7582417582417582E-3</v>
      </c>
      <c r="K1015" s="164" t="str">
        <f t="shared" si="111"/>
        <v/>
      </c>
      <c r="L1015" s="40">
        <v>2</v>
      </c>
      <c r="M1015" s="1">
        <f>L1015*8%/91</f>
        <v>1.7582417582417582E-3</v>
      </c>
    </row>
    <row r="1016" spans="1:13" ht="37.799999999999997" x14ac:dyDescent="0.4">
      <c r="A1016" s="378"/>
      <c r="B1016" s="381"/>
      <c r="C1016" s="384"/>
      <c r="D1016" s="387"/>
      <c r="E1016" s="390"/>
      <c r="F1016" s="425"/>
      <c r="G1016" s="162">
        <v>256</v>
      </c>
      <c r="H1016" s="68" t="s">
        <v>884</v>
      </c>
      <c r="I1016" s="69">
        <v>4</v>
      </c>
      <c r="J1016" s="1">
        <f t="shared" ref="J1016:J1027" si="119">I1016*8%/91</f>
        <v>3.5164835164835165E-3</v>
      </c>
      <c r="K1016" s="164" t="str">
        <f t="shared" si="111"/>
        <v/>
      </c>
      <c r="L1016" s="40">
        <v>4</v>
      </c>
      <c r="M1016" s="1">
        <f t="shared" ref="M1016:M1027" si="120">L1016*8%/91</f>
        <v>3.5164835164835165E-3</v>
      </c>
    </row>
    <row r="1017" spans="1:13" ht="15.6" customHeight="1" x14ac:dyDescent="0.4">
      <c r="A1017" s="378"/>
      <c r="B1017" s="381"/>
      <c r="C1017" s="384" t="s">
        <v>261</v>
      </c>
      <c r="D1017" s="387" t="s">
        <v>699</v>
      </c>
      <c r="E1017" s="390"/>
      <c r="F1017" s="376"/>
      <c r="G1017" s="162">
        <v>257</v>
      </c>
      <c r="H1017" s="68" t="s">
        <v>278</v>
      </c>
      <c r="I1017" s="69">
        <v>2</v>
      </c>
      <c r="J1017" s="1">
        <f t="shared" si="119"/>
        <v>1.7582417582417582E-3</v>
      </c>
      <c r="K1017" s="164" t="str">
        <f t="shared" si="111"/>
        <v/>
      </c>
      <c r="L1017" s="40">
        <v>2</v>
      </c>
      <c r="M1017" s="1">
        <f t="shared" si="120"/>
        <v>1.7582417582417582E-3</v>
      </c>
    </row>
    <row r="1018" spans="1:13" ht="15.6" customHeight="1" x14ac:dyDescent="0.4">
      <c r="A1018" s="378"/>
      <c r="B1018" s="381"/>
      <c r="C1018" s="384"/>
      <c r="D1018" s="387"/>
      <c r="E1018" s="390"/>
      <c r="F1018" s="376"/>
      <c r="G1018" s="162">
        <v>258</v>
      </c>
      <c r="H1018" s="68" t="s">
        <v>450</v>
      </c>
      <c r="I1018" s="69">
        <v>2</v>
      </c>
      <c r="J1018" s="1">
        <f t="shared" si="119"/>
        <v>1.7582417582417582E-3</v>
      </c>
      <c r="K1018" s="164" t="str">
        <f t="shared" si="111"/>
        <v/>
      </c>
      <c r="L1018" s="40">
        <v>2</v>
      </c>
      <c r="M1018" s="1">
        <f t="shared" si="120"/>
        <v>1.7582417582417582E-3</v>
      </c>
    </row>
    <row r="1019" spans="1:13" ht="15.6" customHeight="1" x14ac:dyDescent="0.4">
      <c r="A1019" s="378"/>
      <c r="B1019" s="381"/>
      <c r="C1019" s="384"/>
      <c r="D1019" s="387"/>
      <c r="E1019" s="390"/>
      <c r="F1019" s="376"/>
      <c r="G1019" s="162">
        <v>259</v>
      </c>
      <c r="H1019" s="68" t="s">
        <v>861</v>
      </c>
      <c r="I1019" s="69">
        <v>2</v>
      </c>
      <c r="J1019" s="1">
        <f t="shared" si="119"/>
        <v>1.7582417582417582E-3</v>
      </c>
      <c r="K1019" s="164" t="str">
        <f t="shared" si="111"/>
        <v/>
      </c>
      <c r="L1019" s="40">
        <v>2</v>
      </c>
      <c r="M1019" s="1">
        <f t="shared" si="120"/>
        <v>1.7582417582417582E-3</v>
      </c>
    </row>
    <row r="1020" spans="1:13" ht="25.2" x14ac:dyDescent="0.4">
      <c r="A1020" s="378"/>
      <c r="B1020" s="381"/>
      <c r="C1020" s="384"/>
      <c r="D1020" s="387"/>
      <c r="E1020" s="390"/>
      <c r="F1020" s="376"/>
      <c r="G1020" s="162">
        <v>260</v>
      </c>
      <c r="H1020" s="68" t="s">
        <v>862</v>
      </c>
      <c r="I1020" s="69">
        <v>2</v>
      </c>
      <c r="J1020" s="1">
        <f t="shared" si="119"/>
        <v>1.7582417582417582E-3</v>
      </c>
      <c r="K1020" s="164" t="str">
        <f t="shared" si="111"/>
        <v/>
      </c>
      <c r="L1020" s="40">
        <v>2</v>
      </c>
      <c r="M1020" s="1">
        <f t="shared" si="120"/>
        <v>1.7582417582417582E-3</v>
      </c>
    </row>
    <row r="1021" spans="1:13" ht="15.6" customHeight="1" x14ac:dyDescent="0.4">
      <c r="A1021" s="378"/>
      <c r="B1021" s="381"/>
      <c r="C1021" s="384"/>
      <c r="D1021" s="387"/>
      <c r="E1021" s="390"/>
      <c r="F1021" s="376"/>
      <c r="G1021" s="162">
        <v>261</v>
      </c>
      <c r="H1021" s="68" t="s">
        <v>931</v>
      </c>
      <c r="I1021" s="69">
        <v>3</v>
      </c>
      <c r="J1021" s="1">
        <f t="shared" si="119"/>
        <v>2.6373626373626374E-3</v>
      </c>
      <c r="K1021" s="164" t="str">
        <f t="shared" si="111"/>
        <v/>
      </c>
      <c r="L1021" s="40">
        <v>3</v>
      </c>
      <c r="M1021" s="1">
        <f t="shared" si="120"/>
        <v>2.6373626373626374E-3</v>
      </c>
    </row>
    <row r="1022" spans="1:13" ht="25.2" x14ac:dyDescent="0.4">
      <c r="A1022" s="378"/>
      <c r="B1022" s="381"/>
      <c r="C1022" s="165" t="s">
        <v>262</v>
      </c>
      <c r="D1022" s="158" t="s">
        <v>972</v>
      </c>
      <c r="E1022" s="390"/>
      <c r="F1022" s="167"/>
      <c r="G1022" s="162">
        <v>262</v>
      </c>
      <c r="H1022" s="68" t="s">
        <v>390</v>
      </c>
      <c r="I1022" s="69">
        <v>1</v>
      </c>
      <c r="J1022" s="1">
        <f t="shared" si="119"/>
        <v>8.7912087912087912E-4</v>
      </c>
      <c r="K1022" s="164" t="str">
        <f t="shared" si="111"/>
        <v/>
      </c>
      <c r="L1022" s="40">
        <v>1</v>
      </c>
      <c r="M1022" s="1">
        <f t="shared" si="120"/>
        <v>8.7912087912087912E-4</v>
      </c>
    </row>
    <row r="1023" spans="1:13" ht="37.950000000000003" customHeight="1" x14ac:dyDescent="0.4">
      <c r="A1023" s="378"/>
      <c r="B1023" s="381"/>
      <c r="C1023" s="384" t="s">
        <v>349</v>
      </c>
      <c r="D1023" s="387" t="s">
        <v>1119</v>
      </c>
      <c r="E1023" s="390"/>
      <c r="F1023" s="376"/>
      <c r="G1023" s="162">
        <v>263</v>
      </c>
      <c r="H1023" s="68" t="s">
        <v>384</v>
      </c>
      <c r="I1023" s="69">
        <v>2</v>
      </c>
      <c r="J1023" s="1">
        <f t="shared" si="119"/>
        <v>1.7582417582417582E-3</v>
      </c>
      <c r="K1023" s="164" t="str">
        <f t="shared" ref="K1023:K1066" si="121">IF(AND(L1023&gt;=0,L1023&lt;=I1023),"",IF(AND(L1023&gt;I1023),"*"))</f>
        <v/>
      </c>
      <c r="L1023" s="40">
        <v>2</v>
      </c>
      <c r="M1023" s="1">
        <f t="shared" si="120"/>
        <v>1.7582417582417582E-3</v>
      </c>
    </row>
    <row r="1024" spans="1:13" ht="24" customHeight="1" x14ac:dyDescent="0.4">
      <c r="A1024" s="378"/>
      <c r="B1024" s="381"/>
      <c r="C1024" s="384"/>
      <c r="D1024" s="387"/>
      <c r="E1024" s="390"/>
      <c r="F1024" s="376"/>
      <c r="G1024" s="162">
        <v>264</v>
      </c>
      <c r="H1024" s="68" t="s">
        <v>385</v>
      </c>
      <c r="I1024" s="69">
        <v>2</v>
      </c>
      <c r="J1024" s="1">
        <f t="shared" si="119"/>
        <v>1.7582417582417582E-3</v>
      </c>
      <c r="K1024" s="164" t="str">
        <f t="shared" si="121"/>
        <v/>
      </c>
      <c r="L1024" s="40">
        <v>2</v>
      </c>
      <c r="M1024" s="1">
        <f t="shared" si="120"/>
        <v>1.7582417582417582E-3</v>
      </c>
    </row>
    <row r="1025" spans="1:13" ht="37.799999999999997" x14ac:dyDescent="0.4">
      <c r="A1025" s="378"/>
      <c r="B1025" s="381"/>
      <c r="C1025" s="384" t="s">
        <v>350</v>
      </c>
      <c r="D1025" s="387" t="s">
        <v>1075</v>
      </c>
      <c r="E1025" s="390"/>
      <c r="F1025" s="376"/>
      <c r="G1025" s="162">
        <v>265</v>
      </c>
      <c r="H1025" s="68" t="s">
        <v>1076</v>
      </c>
      <c r="I1025" s="69">
        <v>3</v>
      </c>
      <c r="J1025" s="1">
        <f t="shared" si="119"/>
        <v>2.6373626373626374E-3</v>
      </c>
      <c r="K1025" s="164" t="str">
        <f t="shared" si="121"/>
        <v/>
      </c>
      <c r="L1025" s="40">
        <v>3</v>
      </c>
      <c r="M1025" s="1">
        <f t="shared" si="120"/>
        <v>2.6373626373626374E-3</v>
      </c>
    </row>
    <row r="1026" spans="1:13" ht="25.2" x14ac:dyDescent="0.4">
      <c r="A1026" s="378"/>
      <c r="B1026" s="381"/>
      <c r="C1026" s="384"/>
      <c r="D1026" s="387"/>
      <c r="E1026" s="390"/>
      <c r="F1026" s="376"/>
      <c r="G1026" s="162">
        <v>266</v>
      </c>
      <c r="H1026" s="68" t="s">
        <v>416</v>
      </c>
      <c r="I1026" s="69">
        <v>2</v>
      </c>
      <c r="J1026" s="1">
        <f t="shared" si="119"/>
        <v>1.7582417582417582E-3</v>
      </c>
      <c r="K1026" s="164" t="str">
        <f t="shared" si="121"/>
        <v/>
      </c>
      <c r="L1026" s="40">
        <v>2</v>
      </c>
      <c r="M1026" s="1">
        <f t="shared" si="120"/>
        <v>1.7582417582417582E-3</v>
      </c>
    </row>
    <row r="1027" spans="1:13" ht="15.6" customHeight="1" x14ac:dyDescent="0.4">
      <c r="A1027" s="378"/>
      <c r="B1027" s="381"/>
      <c r="C1027" s="384"/>
      <c r="D1027" s="387"/>
      <c r="E1027" s="390"/>
      <c r="F1027" s="376"/>
      <c r="G1027" s="162">
        <v>267</v>
      </c>
      <c r="H1027" s="68" t="s">
        <v>386</v>
      </c>
      <c r="I1027" s="69">
        <v>1</v>
      </c>
      <c r="J1027" s="1">
        <f t="shared" si="119"/>
        <v>8.7912087912087912E-4</v>
      </c>
      <c r="K1027" s="164" t="str">
        <f t="shared" si="121"/>
        <v/>
      </c>
      <c r="L1027" s="40">
        <v>1</v>
      </c>
      <c r="M1027" s="1">
        <f t="shared" si="120"/>
        <v>8.7912087912087912E-4</v>
      </c>
    </row>
    <row r="1028" spans="1:13" ht="16.2" customHeight="1" thickBot="1" x14ac:dyDescent="0.45">
      <c r="A1028" s="379"/>
      <c r="B1028" s="382"/>
      <c r="C1028" s="385"/>
      <c r="D1028" s="388"/>
      <c r="E1028" s="391"/>
      <c r="F1028" s="6"/>
      <c r="G1028" s="392" t="s">
        <v>4</v>
      </c>
      <c r="H1028" s="393"/>
      <c r="I1028" s="70">
        <f>SUM(I1014:I1027)</f>
        <v>30</v>
      </c>
      <c r="J1028" s="49">
        <f>SUM(J1014:J1027)</f>
        <v>2.6373626373626377E-2</v>
      </c>
      <c r="K1028" s="236" t="str">
        <f t="shared" si="121"/>
        <v/>
      </c>
      <c r="L1028" s="3">
        <f>SUM(L1014:L1027)</f>
        <v>30</v>
      </c>
      <c r="M1028" s="49">
        <f>SUM(M1014:M1027)</f>
        <v>2.6373626373626377E-2</v>
      </c>
    </row>
    <row r="1029" spans="1:13" ht="6" customHeight="1" thickBot="1" x14ac:dyDescent="0.45">
      <c r="A1029" s="48"/>
      <c r="B1029" s="42"/>
      <c r="C1029" s="48"/>
      <c r="D1029" s="65"/>
      <c r="E1029" s="48"/>
      <c r="G1029" s="84"/>
      <c r="H1029" s="84"/>
      <c r="I1029" s="91"/>
      <c r="J1029" s="98"/>
      <c r="K1029" s="48"/>
      <c r="L1029" s="91"/>
      <c r="M1029" s="98"/>
    </row>
    <row r="1030" spans="1:13" x14ac:dyDescent="0.4">
      <c r="A1030" s="373" t="s">
        <v>186</v>
      </c>
      <c r="B1030" s="374"/>
      <c r="C1030" s="374"/>
      <c r="D1030" s="374"/>
      <c r="E1030" s="374"/>
      <c r="F1030" s="374"/>
      <c r="G1030" s="374"/>
      <c r="H1030" s="374"/>
      <c r="I1030" s="374"/>
      <c r="J1030" s="375"/>
      <c r="K1030" s="164"/>
      <c r="L1030" s="33" t="s">
        <v>72</v>
      </c>
      <c r="M1030" s="34" t="s">
        <v>82</v>
      </c>
    </row>
    <row r="1031" spans="1:13" x14ac:dyDescent="0.4">
      <c r="A1031" s="162">
        <f>G1014</f>
        <v>254</v>
      </c>
      <c r="B1031" s="412"/>
      <c r="C1031" s="412"/>
      <c r="D1031" s="412"/>
      <c r="E1031" s="412"/>
      <c r="F1031" s="412"/>
      <c r="G1031" s="412"/>
      <c r="H1031" s="412"/>
      <c r="I1031" s="412"/>
      <c r="J1031" s="413"/>
      <c r="K1031" s="48"/>
      <c r="L1031" s="36"/>
      <c r="M1031" s="37"/>
    </row>
    <row r="1032" spans="1:13" x14ac:dyDescent="0.4">
      <c r="A1032" s="162">
        <f t="shared" ref="A1032:A1034" si="122">G1015</f>
        <v>255</v>
      </c>
      <c r="B1032" s="412"/>
      <c r="C1032" s="412"/>
      <c r="D1032" s="412"/>
      <c r="E1032" s="412"/>
      <c r="F1032" s="412"/>
      <c r="G1032" s="412"/>
      <c r="H1032" s="412"/>
      <c r="I1032" s="412"/>
      <c r="J1032" s="413"/>
      <c r="K1032" s="48"/>
      <c r="L1032" s="36"/>
      <c r="M1032" s="37"/>
    </row>
    <row r="1033" spans="1:13" x14ac:dyDescent="0.4">
      <c r="A1033" s="162">
        <f t="shared" si="122"/>
        <v>256</v>
      </c>
      <c r="B1033" s="412"/>
      <c r="C1033" s="412"/>
      <c r="D1033" s="412"/>
      <c r="E1033" s="412"/>
      <c r="F1033" s="412"/>
      <c r="G1033" s="412"/>
      <c r="H1033" s="412"/>
      <c r="I1033" s="412"/>
      <c r="J1033" s="413"/>
      <c r="K1033" s="48"/>
      <c r="L1033" s="36"/>
      <c r="M1033" s="37"/>
    </row>
    <row r="1034" spans="1:13" x14ac:dyDescent="0.4">
      <c r="A1034" s="162">
        <f t="shared" si="122"/>
        <v>257</v>
      </c>
      <c r="B1034" s="412"/>
      <c r="C1034" s="412"/>
      <c r="D1034" s="412"/>
      <c r="E1034" s="412"/>
      <c r="F1034" s="412"/>
      <c r="G1034" s="412"/>
      <c r="H1034" s="412"/>
      <c r="I1034" s="412"/>
      <c r="J1034" s="413"/>
      <c r="K1034" s="48"/>
      <c r="L1034" s="36"/>
      <c r="M1034" s="37"/>
    </row>
    <row r="1035" spans="1:13" x14ac:dyDescent="0.4">
      <c r="A1035" s="162">
        <f t="shared" ref="A1035:A1044" si="123">G1018</f>
        <v>258</v>
      </c>
      <c r="B1035" s="412"/>
      <c r="C1035" s="412"/>
      <c r="D1035" s="412"/>
      <c r="E1035" s="412"/>
      <c r="F1035" s="412"/>
      <c r="G1035" s="412"/>
      <c r="H1035" s="412"/>
      <c r="I1035" s="412"/>
      <c r="J1035" s="413"/>
      <c r="K1035" s="48"/>
      <c r="L1035" s="36"/>
      <c r="M1035" s="37"/>
    </row>
    <row r="1036" spans="1:13" x14ac:dyDescent="0.4">
      <c r="A1036" s="162">
        <f t="shared" si="123"/>
        <v>259</v>
      </c>
      <c r="B1036" s="412"/>
      <c r="C1036" s="412"/>
      <c r="D1036" s="412"/>
      <c r="E1036" s="412"/>
      <c r="F1036" s="412"/>
      <c r="G1036" s="412"/>
      <c r="H1036" s="412"/>
      <c r="I1036" s="412"/>
      <c r="J1036" s="413"/>
      <c r="K1036" s="48"/>
      <c r="L1036" s="36"/>
      <c r="M1036" s="37"/>
    </row>
    <row r="1037" spans="1:13" x14ac:dyDescent="0.4">
      <c r="A1037" s="162">
        <f t="shared" si="123"/>
        <v>260</v>
      </c>
      <c r="B1037" s="412"/>
      <c r="C1037" s="412"/>
      <c r="D1037" s="412"/>
      <c r="E1037" s="412"/>
      <c r="F1037" s="412"/>
      <c r="G1037" s="412"/>
      <c r="H1037" s="412"/>
      <c r="I1037" s="412"/>
      <c r="J1037" s="413"/>
      <c r="K1037" s="48"/>
      <c r="L1037" s="36"/>
      <c r="M1037" s="37"/>
    </row>
    <row r="1038" spans="1:13" x14ac:dyDescent="0.4">
      <c r="A1038" s="162">
        <f t="shared" si="123"/>
        <v>261</v>
      </c>
      <c r="B1038" s="412"/>
      <c r="C1038" s="412"/>
      <c r="D1038" s="412"/>
      <c r="E1038" s="412"/>
      <c r="F1038" s="412"/>
      <c r="G1038" s="412"/>
      <c r="H1038" s="412"/>
      <c r="I1038" s="412"/>
      <c r="J1038" s="413"/>
      <c r="K1038" s="48"/>
      <c r="L1038" s="36"/>
      <c r="M1038" s="37"/>
    </row>
    <row r="1039" spans="1:13" x14ac:dyDescent="0.4">
      <c r="A1039" s="162">
        <f t="shared" si="123"/>
        <v>262</v>
      </c>
      <c r="B1039" s="412"/>
      <c r="C1039" s="412"/>
      <c r="D1039" s="412"/>
      <c r="E1039" s="412"/>
      <c r="F1039" s="412"/>
      <c r="G1039" s="412"/>
      <c r="H1039" s="412"/>
      <c r="I1039" s="412"/>
      <c r="J1039" s="413"/>
      <c r="K1039" s="48"/>
      <c r="L1039" s="36"/>
      <c r="M1039" s="37"/>
    </row>
    <row r="1040" spans="1:13" x14ac:dyDescent="0.4">
      <c r="A1040" s="162">
        <f t="shared" si="123"/>
        <v>263</v>
      </c>
      <c r="B1040" s="412"/>
      <c r="C1040" s="412"/>
      <c r="D1040" s="412"/>
      <c r="E1040" s="412"/>
      <c r="F1040" s="412"/>
      <c r="G1040" s="412"/>
      <c r="H1040" s="412"/>
      <c r="I1040" s="412"/>
      <c r="J1040" s="413"/>
      <c r="K1040" s="48"/>
      <c r="L1040" s="36"/>
      <c r="M1040" s="37"/>
    </row>
    <row r="1041" spans="1:13" x14ac:dyDescent="0.4">
      <c r="A1041" s="162">
        <f t="shared" si="123"/>
        <v>264</v>
      </c>
      <c r="B1041" s="412"/>
      <c r="C1041" s="412"/>
      <c r="D1041" s="412"/>
      <c r="E1041" s="412"/>
      <c r="F1041" s="412"/>
      <c r="G1041" s="412"/>
      <c r="H1041" s="412"/>
      <c r="I1041" s="412"/>
      <c r="J1041" s="413"/>
      <c r="K1041" s="48"/>
      <c r="L1041" s="36"/>
      <c r="M1041" s="37"/>
    </row>
    <row r="1042" spans="1:13" x14ac:dyDescent="0.4">
      <c r="A1042" s="162">
        <f t="shared" si="123"/>
        <v>265</v>
      </c>
      <c r="B1042" s="412"/>
      <c r="C1042" s="412"/>
      <c r="D1042" s="412"/>
      <c r="E1042" s="412"/>
      <c r="F1042" s="412"/>
      <c r="G1042" s="412"/>
      <c r="H1042" s="412"/>
      <c r="I1042" s="412"/>
      <c r="J1042" s="413"/>
      <c r="K1042" s="48"/>
      <c r="L1042" s="36"/>
      <c r="M1042" s="37"/>
    </row>
    <row r="1043" spans="1:13" x14ac:dyDescent="0.4">
      <c r="A1043" s="162">
        <f t="shared" si="123"/>
        <v>266</v>
      </c>
      <c r="B1043" s="412"/>
      <c r="C1043" s="412"/>
      <c r="D1043" s="412"/>
      <c r="E1043" s="412"/>
      <c r="F1043" s="412"/>
      <c r="G1043" s="412"/>
      <c r="H1043" s="412"/>
      <c r="I1043" s="412"/>
      <c r="J1043" s="413"/>
      <c r="K1043" s="48"/>
      <c r="L1043" s="36"/>
      <c r="M1043" s="37"/>
    </row>
    <row r="1044" spans="1:13" ht="13.2" thickBot="1" x14ac:dyDescent="0.45">
      <c r="A1044" s="163">
        <f t="shared" si="123"/>
        <v>267</v>
      </c>
      <c r="B1044" s="427"/>
      <c r="C1044" s="427"/>
      <c r="D1044" s="427"/>
      <c r="E1044" s="427"/>
      <c r="F1044" s="427"/>
      <c r="G1044" s="427"/>
      <c r="H1044" s="427"/>
      <c r="I1044" s="427"/>
      <c r="J1044" s="428"/>
      <c r="K1044" s="48"/>
      <c r="L1044" s="45"/>
      <c r="M1044" s="47"/>
    </row>
    <row r="1045" spans="1:13" ht="6" customHeight="1" thickBot="1" x14ac:dyDescent="0.45">
      <c r="K1045" s="48"/>
    </row>
    <row r="1046" spans="1:13" ht="24.6" customHeight="1" x14ac:dyDescent="0.4">
      <c r="A1046" s="373" t="s">
        <v>701</v>
      </c>
      <c r="B1046" s="374"/>
      <c r="C1046" s="374"/>
      <c r="D1046" s="374"/>
      <c r="E1046" s="375"/>
      <c r="F1046" s="449"/>
      <c r="G1046" s="433" t="s">
        <v>45</v>
      </c>
      <c r="H1046" s="434"/>
      <c r="I1046" s="435">
        <f>I1066+I1089</f>
        <v>42</v>
      </c>
      <c r="J1046" s="436"/>
      <c r="K1046" s="164"/>
      <c r="L1046" s="204" t="s">
        <v>621</v>
      </c>
      <c r="M1046" s="195">
        <f>L1066+L1089</f>
        <v>38</v>
      </c>
    </row>
    <row r="1047" spans="1:13" ht="25.2" customHeight="1" x14ac:dyDescent="0.4">
      <c r="A1047" s="431" t="s">
        <v>452</v>
      </c>
      <c r="B1047" s="429" t="s">
        <v>179</v>
      </c>
      <c r="C1047" s="432" t="s">
        <v>272</v>
      </c>
      <c r="D1047" s="429" t="s">
        <v>213</v>
      </c>
      <c r="E1047" s="430" t="s">
        <v>2</v>
      </c>
      <c r="F1047" s="449"/>
      <c r="G1047" s="437" t="s">
        <v>176</v>
      </c>
      <c r="H1047" s="450" t="s">
        <v>177</v>
      </c>
      <c r="I1047" s="441" t="s">
        <v>181</v>
      </c>
      <c r="J1047" s="443" t="s">
        <v>3</v>
      </c>
      <c r="K1047" s="164"/>
      <c r="L1047" s="447" t="s">
        <v>6</v>
      </c>
      <c r="M1047" s="448"/>
    </row>
    <row r="1048" spans="1:13" x14ac:dyDescent="0.4">
      <c r="A1048" s="431"/>
      <c r="B1048" s="429"/>
      <c r="C1048" s="432"/>
      <c r="D1048" s="429"/>
      <c r="E1048" s="430"/>
      <c r="F1048" s="7"/>
      <c r="G1048" s="438"/>
      <c r="H1048" s="451"/>
      <c r="I1048" s="442"/>
      <c r="J1048" s="444"/>
      <c r="K1048" s="164"/>
      <c r="L1048" s="205" t="s">
        <v>0</v>
      </c>
      <c r="M1048" s="206" t="s">
        <v>1</v>
      </c>
    </row>
    <row r="1049" spans="1:13" ht="12.6" customHeight="1" x14ac:dyDescent="0.4">
      <c r="A1049" s="420">
        <v>9.1</v>
      </c>
      <c r="B1049" s="381" t="s">
        <v>700</v>
      </c>
      <c r="C1049" s="387" t="s">
        <v>46</v>
      </c>
      <c r="D1049" s="387" t="s">
        <v>640</v>
      </c>
      <c r="E1049" s="445">
        <f>I1066</f>
        <v>36</v>
      </c>
      <c r="F1049" s="376"/>
      <c r="G1049" s="162">
        <v>268</v>
      </c>
      <c r="H1049" s="68" t="s">
        <v>226</v>
      </c>
      <c r="I1049" s="69">
        <v>2</v>
      </c>
      <c r="J1049" s="5">
        <f>I1049*4%/42</f>
        <v>1.9047619047619048E-3</v>
      </c>
      <c r="K1049" s="164" t="str">
        <f t="shared" si="121"/>
        <v/>
      </c>
      <c r="L1049" s="94">
        <v>2</v>
      </c>
      <c r="M1049" s="5">
        <f>L1049*4%/42</f>
        <v>1.9047619047619048E-3</v>
      </c>
    </row>
    <row r="1050" spans="1:13" ht="15.6" customHeight="1" x14ac:dyDescent="0.4">
      <c r="A1050" s="420"/>
      <c r="B1050" s="381"/>
      <c r="C1050" s="387"/>
      <c r="D1050" s="387"/>
      <c r="E1050" s="445"/>
      <c r="F1050" s="376"/>
      <c r="G1050" s="162">
        <v>269</v>
      </c>
      <c r="H1050" s="68" t="s">
        <v>227</v>
      </c>
      <c r="I1050" s="69">
        <v>2</v>
      </c>
      <c r="J1050" s="5">
        <f t="shared" ref="J1050:J1065" si="124">I1050*4%/42</f>
        <v>1.9047619047619048E-3</v>
      </c>
      <c r="K1050" s="164" t="str">
        <f t="shared" si="121"/>
        <v/>
      </c>
      <c r="L1050" s="40">
        <v>2</v>
      </c>
      <c r="M1050" s="5">
        <f t="shared" ref="M1050:M1065" si="125">L1050*4%/42</f>
        <v>1.9047619047619048E-3</v>
      </c>
    </row>
    <row r="1051" spans="1:13" ht="66.599999999999994" customHeight="1" x14ac:dyDescent="0.4">
      <c r="A1051" s="420"/>
      <c r="B1051" s="381"/>
      <c r="C1051" s="387"/>
      <c r="D1051" s="387"/>
      <c r="E1051" s="445"/>
      <c r="F1051" s="376"/>
      <c r="G1051" s="162">
        <v>270</v>
      </c>
      <c r="H1051" s="68" t="s">
        <v>1019</v>
      </c>
      <c r="I1051" s="69">
        <v>3</v>
      </c>
      <c r="J1051" s="5">
        <f t="shared" si="124"/>
        <v>2.8571428571428571E-3</v>
      </c>
      <c r="K1051" s="164" t="str">
        <f t="shared" si="121"/>
        <v/>
      </c>
      <c r="L1051" s="40">
        <v>3</v>
      </c>
      <c r="M1051" s="5">
        <f t="shared" si="125"/>
        <v>2.8571428571428571E-3</v>
      </c>
    </row>
    <row r="1052" spans="1:13" ht="25.2" x14ac:dyDescent="0.4">
      <c r="A1052" s="420"/>
      <c r="B1052" s="381"/>
      <c r="C1052" s="387"/>
      <c r="D1052" s="387"/>
      <c r="E1052" s="445"/>
      <c r="F1052" s="376"/>
      <c r="G1052" s="162">
        <v>271</v>
      </c>
      <c r="H1052" s="68" t="s">
        <v>1102</v>
      </c>
      <c r="I1052" s="69">
        <v>1</v>
      </c>
      <c r="J1052" s="5">
        <f t="shared" si="124"/>
        <v>9.5238095238095238E-4</v>
      </c>
      <c r="K1052" s="164" t="str">
        <f t="shared" si="121"/>
        <v/>
      </c>
      <c r="L1052" s="40">
        <v>1</v>
      </c>
      <c r="M1052" s="5">
        <f t="shared" si="125"/>
        <v>9.5238095238095238E-4</v>
      </c>
    </row>
    <row r="1053" spans="1:13" ht="25.2" x14ac:dyDescent="0.4">
      <c r="A1053" s="420"/>
      <c r="B1053" s="381"/>
      <c r="C1053" s="387" t="s">
        <v>47</v>
      </c>
      <c r="D1053" s="387" t="s">
        <v>309</v>
      </c>
      <c r="E1053" s="445"/>
      <c r="F1053" s="376"/>
      <c r="G1053" s="162">
        <v>272</v>
      </c>
      <c r="H1053" s="68" t="s">
        <v>417</v>
      </c>
      <c r="I1053" s="69">
        <v>3</v>
      </c>
      <c r="J1053" s="5">
        <f t="shared" si="124"/>
        <v>2.8571428571428571E-3</v>
      </c>
      <c r="K1053" s="164" t="str">
        <f t="shared" si="121"/>
        <v/>
      </c>
      <c r="L1053" s="40">
        <v>1</v>
      </c>
      <c r="M1053" s="5">
        <f t="shared" si="125"/>
        <v>9.5238095238095238E-4</v>
      </c>
    </row>
    <row r="1054" spans="1:13" ht="37.799999999999997" x14ac:dyDescent="0.4">
      <c r="A1054" s="420"/>
      <c r="B1054" s="381"/>
      <c r="C1054" s="387"/>
      <c r="D1054" s="387"/>
      <c r="E1054" s="445"/>
      <c r="F1054" s="376"/>
      <c r="G1054" s="162">
        <v>273</v>
      </c>
      <c r="H1054" s="68" t="s">
        <v>684</v>
      </c>
      <c r="I1054" s="69">
        <v>2</v>
      </c>
      <c r="J1054" s="5">
        <f t="shared" si="124"/>
        <v>1.9047619047619048E-3</v>
      </c>
      <c r="K1054" s="164" t="str">
        <f t="shared" si="121"/>
        <v/>
      </c>
      <c r="L1054" s="40"/>
      <c r="M1054" s="5">
        <f t="shared" si="125"/>
        <v>0</v>
      </c>
    </row>
    <row r="1055" spans="1:13" ht="37.799999999999997" x14ac:dyDescent="0.4">
      <c r="A1055" s="420"/>
      <c r="B1055" s="381"/>
      <c r="C1055" s="387"/>
      <c r="D1055" s="387"/>
      <c r="E1055" s="445"/>
      <c r="F1055" s="376"/>
      <c r="G1055" s="162">
        <v>274</v>
      </c>
      <c r="H1055" s="68" t="s">
        <v>1120</v>
      </c>
      <c r="I1055" s="69">
        <v>4</v>
      </c>
      <c r="J1055" s="5">
        <f t="shared" si="124"/>
        <v>3.8095238095238095E-3</v>
      </c>
      <c r="K1055" s="164" t="str">
        <f t="shared" si="121"/>
        <v/>
      </c>
      <c r="L1055" s="40">
        <v>4</v>
      </c>
      <c r="M1055" s="5">
        <f t="shared" si="125"/>
        <v>3.8095238095238095E-3</v>
      </c>
    </row>
    <row r="1056" spans="1:13" ht="25.2" x14ac:dyDescent="0.4">
      <c r="A1056" s="420"/>
      <c r="B1056" s="381"/>
      <c r="C1056" s="387"/>
      <c r="D1056" s="387"/>
      <c r="E1056" s="445"/>
      <c r="F1056" s="376"/>
      <c r="G1056" s="162">
        <v>275</v>
      </c>
      <c r="H1056" s="68" t="s">
        <v>685</v>
      </c>
      <c r="I1056" s="69">
        <v>4</v>
      </c>
      <c r="J1056" s="5">
        <f t="shared" si="124"/>
        <v>3.8095238095238095E-3</v>
      </c>
      <c r="K1056" s="164" t="str">
        <f t="shared" si="121"/>
        <v/>
      </c>
      <c r="L1056" s="40">
        <v>4</v>
      </c>
      <c r="M1056" s="5">
        <f t="shared" si="125"/>
        <v>3.8095238095238095E-3</v>
      </c>
    </row>
    <row r="1057" spans="1:13" ht="15.6" customHeight="1" x14ac:dyDescent="0.4">
      <c r="A1057" s="420"/>
      <c r="B1057" s="381"/>
      <c r="C1057" s="387" t="s">
        <v>80</v>
      </c>
      <c r="D1057" s="387" t="s">
        <v>418</v>
      </c>
      <c r="E1057" s="445"/>
      <c r="F1057" s="376"/>
      <c r="G1057" s="162">
        <v>276</v>
      </c>
      <c r="H1057" s="68" t="s">
        <v>451</v>
      </c>
      <c r="I1057" s="69">
        <v>1</v>
      </c>
      <c r="J1057" s="5">
        <f t="shared" si="124"/>
        <v>9.5238095238095238E-4</v>
      </c>
      <c r="K1057" s="164" t="str">
        <f t="shared" si="121"/>
        <v/>
      </c>
      <c r="L1057" s="40">
        <v>1</v>
      </c>
      <c r="M1057" s="5">
        <f t="shared" si="125"/>
        <v>9.5238095238095238E-4</v>
      </c>
    </row>
    <row r="1058" spans="1:13" ht="66.599999999999994" customHeight="1" x14ac:dyDescent="0.4">
      <c r="A1058" s="420"/>
      <c r="B1058" s="381"/>
      <c r="C1058" s="387"/>
      <c r="D1058" s="387"/>
      <c r="E1058" s="445"/>
      <c r="F1058" s="376"/>
      <c r="G1058" s="162">
        <v>277</v>
      </c>
      <c r="H1058" s="68" t="s">
        <v>551</v>
      </c>
      <c r="I1058" s="69">
        <v>3</v>
      </c>
      <c r="J1058" s="5">
        <f t="shared" si="124"/>
        <v>2.8571428571428571E-3</v>
      </c>
      <c r="K1058" s="164" t="str">
        <f t="shared" si="121"/>
        <v/>
      </c>
      <c r="L1058" s="40">
        <v>3</v>
      </c>
      <c r="M1058" s="5">
        <f t="shared" si="125"/>
        <v>2.8571428571428571E-3</v>
      </c>
    </row>
    <row r="1059" spans="1:13" ht="25.2" x14ac:dyDescent="0.4">
      <c r="A1059" s="420"/>
      <c r="B1059" s="381"/>
      <c r="C1059" s="387"/>
      <c r="D1059" s="387"/>
      <c r="E1059" s="445"/>
      <c r="F1059" s="376"/>
      <c r="G1059" s="162">
        <v>278</v>
      </c>
      <c r="H1059" s="68" t="s">
        <v>419</v>
      </c>
      <c r="I1059" s="69">
        <v>1</v>
      </c>
      <c r="J1059" s="5">
        <f t="shared" si="124"/>
        <v>9.5238095238095238E-4</v>
      </c>
      <c r="K1059" s="164" t="str">
        <f t="shared" si="121"/>
        <v/>
      </c>
      <c r="L1059" s="40">
        <v>1</v>
      </c>
      <c r="M1059" s="5">
        <f t="shared" si="125"/>
        <v>9.5238095238095238E-4</v>
      </c>
    </row>
    <row r="1060" spans="1:13" ht="15.6" customHeight="1" x14ac:dyDescent="0.4">
      <c r="A1060" s="420"/>
      <c r="B1060" s="381"/>
      <c r="C1060" s="387" t="s">
        <v>81</v>
      </c>
      <c r="D1060" s="387" t="s">
        <v>420</v>
      </c>
      <c r="E1060" s="445"/>
      <c r="F1060" s="376"/>
      <c r="G1060" s="162">
        <v>279</v>
      </c>
      <c r="H1060" s="68" t="s">
        <v>421</v>
      </c>
      <c r="I1060" s="69">
        <v>2</v>
      </c>
      <c r="J1060" s="5">
        <f t="shared" si="124"/>
        <v>1.9047619047619048E-3</v>
      </c>
      <c r="K1060" s="164" t="str">
        <f t="shared" si="121"/>
        <v/>
      </c>
      <c r="L1060" s="40">
        <v>2</v>
      </c>
      <c r="M1060" s="5">
        <f t="shared" si="125"/>
        <v>1.9047619047619048E-3</v>
      </c>
    </row>
    <row r="1061" spans="1:13" ht="50.4" x14ac:dyDescent="0.4">
      <c r="A1061" s="420"/>
      <c r="B1061" s="381"/>
      <c r="C1061" s="387"/>
      <c r="D1061" s="387"/>
      <c r="E1061" s="445"/>
      <c r="F1061" s="376"/>
      <c r="G1061" s="162">
        <v>280</v>
      </c>
      <c r="H1061" s="68" t="s">
        <v>1121</v>
      </c>
      <c r="I1061" s="69">
        <v>2</v>
      </c>
      <c r="J1061" s="5">
        <f t="shared" si="124"/>
        <v>1.9047619047619048E-3</v>
      </c>
      <c r="K1061" s="164" t="str">
        <f t="shared" si="121"/>
        <v/>
      </c>
      <c r="L1061" s="40">
        <v>2</v>
      </c>
      <c r="M1061" s="5">
        <f t="shared" si="125"/>
        <v>1.9047619047619048E-3</v>
      </c>
    </row>
    <row r="1062" spans="1:13" ht="25.2" x14ac:dyDescent="0.4">
      <c r="A1062" s="420"/>
      <c r="B1062" s="381"/>
      <c r="C1062" s="387"/>
      <c r="D1062" s="387"/>
      <c r="E1062" s="445"/>
      <c r="F1062" s="376"/>
      <c r="G1062" s="162">
        <v>281</v>
      </c>
      <c r="H1062" s="68" t="s">
        <v>422</v>
      </c>
      <c r="I1062" s="69">
        <v>2</v>
      </c>
      <c r="J1062" s="5">
        <f t="shared" si="124"/>
        <v>1.9047619047619048E-3</v>
      </c>
      <c r="K1062" s="164" t="str">
        <f t="shared" si="121"/>
        <v/>
      </c>
      <c r="L1062" s="40">
        <v>2</v>
      </c>
      <c r="M1062" s="5">
        <f t="shared" si="125"/>
        <v>1.9047619047619048E-3</v>
      </c>
    </row>
    <row r="1063" spans="1:13" ht="37.799999999999997" x14ac:dyDescent="0.4">
      <c r="A1063" s="420"/>
      <c r="B1063" s="381"/>
      <c r="C1063" s="387" t="s">
        <v>263</v>
      </c>
      <c r="D1063" s="387" t="s">
        <v>850</v>
      </c>
      <c r="E1063" s="445"/>
      <c r="F1063" s="376"/>
      <c r="G1063" s="162">
        <v>282</v>
      </c>
      <c r="H1063" s="68" t="s">
        <v>929</v>
      </c>
      <c r="I1063" s="69">
        <v>1</v>
      </c>
      <c r="J1063" s="5">
        <f t="shared" si="124"/>
        <v>9.5238095238095238E-4</v>
      </c>
      <c r="K1063" s="164" t="str">
        <f t="shared" si="121"/>
        <v/>
      </c>
      <c r="L1063" s="40">
        <v>1</v>
      </c>
      <c r="M1063" s="5">
        <f t="shared" si="125"/>
        <v>9.5238095238095238E-4</v>
      </c>
    </row>
    <row r="1064" spans="1:13" ht="25.2" x14ac:dyDescent="0.4">
      <c r="A1064" s="420"/>
      <c r="B1064" s="381"/>
      <c r="C1064" s="387"/>
      <c r="D1064" s="387"/>
      <c r="E1064" s="445"/>
      <c r="F1064" s="376"/>
      <c r="G1064" s="162">
        <v>283</v>
      </c>
      <c r="H1064" s="68" t="s">
        <v>851</v>
      </c>
      <c r="I1064" s="69">
        <v>1</v>
      </c>
      <c r="J1064" s="5">
        <f t="shared" si="124"/>
        <v>9.5238095238095238E-4</v>
      </c>
      <c r="K1064" s="164" t="str">
        <f t="shared" si="121"/>
        <v/>
      </c>
      <c r="L1064" s="40">
        <v>1</v>
      </c>
      <c r="M1064" s="5">
        <f t="shared" si="125"/>
        <v>9.5238095238095238E-4</v>
      </c>
    </row>
    <row r="1065" spans="1:13" ht="24" customHeight="1" x14ac:dyDescent="0.4">
      <c r="A1065" s="420"/>
      <c r="B1065" s="381"/>
      <c r="C1065" s="387" t="s">
        <v>264</v>
      </c>
      <c r="D1065" s="387" t="s">
        <v>852</v>
      </c>
      <c r="E1065" s="445"/>
      <c r="F1065" s="167"/>
      <c r="G1065" s="162">
        <v>284</v>
      </c>
      <c r="H1065" s="68" t="s">
        <v>853</v>
      </c>
      <c r="I1065" s="69">
        <v>2</v>
      </c>
      <c r="J1065" s="5">
        <f t="shared" si="124"/>
        <v>1.9047619047619048E-3</v>
      </c>
      <c r="K1065" s="164" t="str">
        <f t="shared" si="121"/>
        <v/>
      </c>
      <c r="L1065" s="40">
        <v>2</v>
      </c>
      <c r="M1065" s="5">
        <f t="shared" si="125"/>
        <v>1.9047619047619048E-3</v>
      </c>
    </row>
    <row r="1066" spans="1:13" ht="16.2" customHeight="1" thickBot="1" x14ac:dyDescent="0.45">
      <c r="A1066" s="421"/>
      <c r="B1066" s="382"/>
      <c r="C1066" s="388"/>
      <c r="D1066" s="388"/>
      <c r="E1066" s="446"/>
      <c r="F1066" s="11"/>
      <c r="G1066" s="392" t="s">
        <v>4</v>
      </c>
      <c r="H1066" s="393"/>
      <c r="I1066" s="75">
        <f>SUM(I1049:I1065)</f>
        <v>36</v>
      </c>
      <c r="J1066" s="50">
        <f>SUM(J1049:J1065)</f>
        <v>3.4285714285714287E-2</v>
      </c>
      <c r="K1066" s="236" t="str">
        <f t="shared" si="121"/>
        <v/>
      </c>
      <c r="L1066" s="14">
        <f>SUM(L1049:L1065)</f>
        <v>32</v>
      </c>
      <c r="M1066" s="50">
        <f>SUM(M1049:M1065)</f>
        <v>3.0476190476190476E-2</v>
      </c>
    </row>
    <row r="1067" spans="1:13" ht="6" customHeight="1" thickBot="1" x14ac:dyDescent="0.45">
      <c r="A1067" s="30"/>
      <c r="B1067" s="42"/>
      <c r="C1067" s="30"/>
      <c r="D1067" s="65"/>
      <c r="E1067" s="30"/>
      <c r="F1067" s="9"/>
      <c r="G1067" s="84"/>
      <c r="H1067" s="84"/>
      <c r="I1067" s="85"/>
      <c r="J1067" s="86"/>
      <c r="K1067" s="48"/>
      <c r="L1067" s="85"/>
      <c r="M1067" s="86"/>
    </row>
    <row r="1068" spans="1:13" x14ac:dyDescent="0.4">
      <c r="A1068" s="373" t="s">
        <v>186</v>
      </c>
      <c r="B1068" s="374"/>
      <c r="C1068" s="374"/>
      <c r="D1068" s="374"/>
      <c r="E1068" s="374"/>
      <c r="F1068" s="374"/>
      <c r="G1068" s="374"/>
      <c r="H1068" s="374"/>
      <c r="I1068" s="374"/>
      <c r="J1068" s="375"/>
      <c r="K1068" s="164"/>
      <c r="L1068" s="33" t="s">
        <v>72</v>
      </c>
      <c r="M1068" s="34" t="s">
        <v>82</v>
      </c>
    </row>
    <row r="1069" spans="1:13" x14ac:dyDescent="0.4">
      <c r="A1069" s="162">
        <f>G1049</f>
        <v>268</v>
      </c>
      <c r="B1069" s="412"/>
      <c r="C1069" s="412"/>
      <c r="D1069" s="412"/>
      <c r="E1069" s="412"/>
      <c r="F1069" s="412"/>
      <c r="G1069" s="412"/>
      <c r="H1069" s="412"/>
      <c r="I1069" s="412"/>
      <c r="J1069" s="413"/>
      <c r="K1069" s="48"/>
      <c r="L1069" s="36"/>
      <c r="M1069" s="37"/>
    </row>
    <row r="1070" spans="1:13" x14ac:dyDescent="0.4">
      <c r="A1070" s="162">
        <f t="shared" ref="A1070:A1085" si="126">G1050</f>
        <v>269</v>
      </c>
      <c r="B1070" s="412"/>
      <c r="C1070" s="412"/>
      <c r="D1070" s="412"/>
      <c r="E1070" s="412"/>
      <c r="F1070" s="412"/>
      <c r="G1070" s="412"/>
      <c r="H1070" s="412"/>
      <c r="I1070" s="412"/>
      <c r="J1070" s="413"/>
      <c r="K1070" s="48"/>
      <c r="L1070" s="36"/>
      <c r="M1070" s="37"/>
    </row>
    <row r="1071" spans="1:13" x14ac:dyDescent="0.4">
      <c r="A1071" s="162">
        <f t="shared" si="126"/>
        <v>270</v>
      </c>
      <c r="B1071" s="412"/>
      <c r="C1071" s="412"/>
      <c r="D1071" s="412"/>
      <c r="E1071" s="412"/>
      <c r="F1071" s="412"/>
      <c r="G1071" s="412"/>
      <c r="H1071" s="412"/>
      <c r="I1071" s="412"/>
      <c r="J1071" s="413"/>
      <c r="K1071" s="48"/>
      <c r="L1071" s="36"/>
      <c r="M1071" s="37"/>
    </row>
    <row r="1072" spans="1:13" x14ac:dyDescent="0.4">
      <c r="A1072" s="162">
        <f t="shared" si="126"/>
        <v>271</v>
      </c>
      <c r="B1072" s="412"/>
      <c r="C1072" s="412"/>
      <c r="D1072" s="412"/>
      <c r="E1072" s="412"/>
      <c r="F1072" s="412"/>
      <c r="G1072" s="412"/>
      <c r="H1072" s="412"/>
      <c r="I1072" s="412"/>
      <c r="J1072" s="413"/>
      <c r="K1072" s="48"/>
      <c r="L1072" s="36"/>
      <c r="M1072" s="37"/>
    </row>
    <row r="1073" spans="1:13" x14ac:dyDescent="0.4">
      <c r="A1073" s="162">
        <f t="shared" si="126"/>
        <v>272</v>
      </c>
      <c r="B1073" s="412"/>
      <c r="C1073" s="412"/>
      <c r="D1073" s="412"/>
      <c r="E1073" s="412"/>
      <c r="F1073" s="412"/>
      <c r="G1073" s="412"/>
      <c r="H1073" s="412"/>
      <c r="I1073" s="412"/>
      <c r="J1073" s="413"/>
      <c r="K1073" s="48"/>
      <c r="L1073" s="36"/>
      <c r="M1073" s="37"/>
    </row>
    <row r="1074" spans="1:13" x14ac:dyDescent="0.4">
      <c r="A1074" s="162">
        <f t="shared" si="126"/>
        <v>273</v>
      </c>
      <c r="B1074" s="412"/>
      <c r="C1074" s="412"/>
      <c r="D1074" s="412"/>
      <c r="E1074" s="412"/>
      <c r="F1074" s="412"/>
      <c r="G1074" s="412"/>
      <c r="H1074" s="412"/>
      <c r="I1074" s="412"/>
      <c r="J1074" s="413"/>
      <c r="K1074" s="48"/>
      <c r="L1074" s="36"/>
      <c r="M1074" s="37"/>
    </row>
    <row r="1075" spans="1:13" x14ac:dyDescent="0.4">
      <c r="A1075" s="162">
        <f t="shared" si="126"/>
        <v>274</v>
      </c>
      <c r="B1075" s="412"/>
      <c r="C1075" s="412"/>
      <c r="D1075" s="412"/>
      <c r="E1075" s="412"/>
      <c r="F1075" s="412"/>
      <c r="G1075" s="412"/>
      <c r="H1075" s="412"/>
      <c r="I1075" s="412"/>
      <c r="J1075" s="413"/>
      <c r="K1075" s="48"/>
      <c r="L1075" s="36"/>
      <c r="M1075" s="37"/>
    </row>
    <row r="1076" spans="1:13" x14ac:dyDescent="0.4">
      <c r="A1076" s="162">
        <f t="shared" si="126"/>
        <v>275</v>
      </c>
      <c r="B1076" s="412"/>
      <c r="C1076" s="412"/>
      <c r="D1076" s="412"/>
      <c r="E1076" s="412"/>
      <c r="F1076" s="412"/>
      <c r="G1076" s="412"/>
      <c r="H1076" s="412"/>
      <c r="I1076" s="412"/>
      <c r="J1076" s="413"/>
      <c r="K1076" s="48"/>
      <c r="L1076" s="36"/>
      <c r="M1076" s="37"/>
    </row>
    <row r="1077" spans="1:13" x14ac:dyDescent="0.4">
      <c r="A1077" s="162">
        <f t="shared" si="126"/>
        <v>276</v>
      </c>
      <c r="B1077" s="412"/>
      <c r="C1077" s="412"/>
      <c r="D1077" s="412"/>
      <c r="E1077" s="412"/>
      <c r="F1077" s="412"/>
      <c r="G1077" s="412"/>
      <c r="H1077" s="412"/>
      <c r="I1077" s="412"/>
      <c r="J1077" s="413"/>
      <c r="K1077" s="48"/>
      <c r="L1077" s="36"/>
      <c r="M1077" s="37"/>
    </row>
    <row r="1078" spans="1:13" x14ac:dyDescent="0.4">
      <c r="A1078" s="162">
        <f t="shared" si="126"/>
        <v>277</v>
      </c>
      <c r="B1078" s="412"/>
      <c r="C1078" s="412"/>
      <c r="D1078" s="412"/>
      <c r="E1078" s="412"/>
      <c r="F1078" s="412"/>
      <c r="G1078" s="412"/>
      <c r="H1078" s="412"/>
      <c r="I1078" s="412"/>
      <c r="J1078" s="413"/>
      <c r="K1078" s="48"/>
      <c r="L1078" s="36"/>
      <c r="M1078" s="37"/>
    </row>
    <row r="1079" spans="1:13" x14ac:dyDescent="0.4">
      <c r="A1079" s="162">
        <f t="shared" si="126"/>
        <v>278</v>
      </c>
      <c r="B1079" s="412"/>
      <c r="C1079" s="412"/>
      <c r="D1079" s="412"/>
      <c r="E1079" s="412"/>
      <c r="F1079" s="412"/>
      <c r="G1079" s="412"/>
      <c r="H1079" s="412"/>
      <c r="I1079" s="412"/>
      <c r="J1079" s="413"/>
      <c r="K1079" s="48"/>
      <c r="L1079" s="36"/>
      <c r="M1079" s="37"/>
    </row>
    <row r="1080" spans="1:13" x14ac:dyDescent="0.4">
      <c r="A1080" s="162">
        <f t="shared" si="126"/>
        <v>279</v>
      </c>
      <c r="B1080" s="412"/>
      <c r="C1080" s="412"/>
      <c r="D1080" s="412"/>
      <c r="E1080" s="412"/>
      <c r="F1080" s="412"/>
      <c r="G1080" s="412"/>
      <c r="H1080" s="412"/>
      <c r="I1080" s="412"/>
      <c r="J1080" s="413"/>
      <c r="K1080" s="48"/>
      <c r="L1080" s="36"/>
      <c r="M1080" s="37"/>
    </row>
    <row r="1081" spans="1:13" x14ac:dyDescent="0.4">
      <c r="A1081" s="162">
        <f t="shared" si="126"/>
        <v>280</v>
      </c>
      <c r="B1081" s="412"/>
      <c r="C1081" s="412"/>
      <c r="D1081" s="412"/>
      <c r="E1081" s="412"/>
      <c r="F1081" s="412"/>
      <c r="G1081" s="412"/>
      <c r="H1081" s="412"/>
      <c r="I1081" s="412"/>
      <c r="J1081" s="413"/>
      <c r="K1081" s="48"/>
      <c r="L1081" s="36"/>
      <c r="M1081" s="37"/>
    </row>
    <row r="1082" spans="1:13" x14ac:dyDescent="0.4">
      <c r="A1082" s="162">
        <f t="shared" si="126"/>
        <v>281</v>
      </c>
      <c r="B1082" s="412"/>
      <c r="C1082" s="412"/>
      <c r="D1082" s="412"/>
      <c r="E1082" s="412"/>
      <c r="F1082" s="412"/>
      <c r="G1082" s="412"/>
      <c r="H1082" s="412"/>
      <c r="I1082" s="412"/>
      <c r="J1082" s="413"/>
      <c r="K1082" s="48"/>
      <c r="L1082" s="36"/>
      <c r="M1082" s="37"/>
    </row>
    <row r="1083" spans="1:13" x14ac:dyDescent="0.4">
      <c r="A1083" s="162">
        <f t="shared" si="126"/>
        <v>282</v>
      </c>
      <c r="B1083" s="412"/>
      <c r="C1083" s="412"/>
      <c r="D1083" s="412"/>
      <c r="E1083" s="412"/>
      <c r="F1083" s="412"/>
      <c r="G1083" s="412"/>
      <c r="H1083" s="412"/>
      <c r="I1083" s="412"/>
      <c r="J1083" s="413"/>
      <c r="K1083" s="48"/>
      <c r="L1083" s="36"/>
      <c r="M1083" s="37"/>
    </row>
    <row r="1084" spans="1:13" x14ac:dyDescent="0.4">
      <c r="A1084" s="162">
        <f t="shared" si="126"/>
        <v>283</v>
      </c>
      <c r="B1084" s="412"/>
      <c r="C1084" s="412"/>
      <c r="D1084" s="412"/>
      <c r="E1084" s="412"/>
      <c r="F1084" s="412"/>
      <c r="G1084" s="412"/>
      <c r="H1084" s="412"/>
      <c r="I1084" s="412"/>
      <c r="J1084" s="413"/>
      <c r="K1084" s="48"/>
      <c r="L1084" s="36"/>
      <c r="M1084" s="37"/>
    </row>
    <row r="1085" spans="1:13" ht="13.2" thickBot="1" x14ac:dyDescent="0.45">
      <c r="A1085" s="163">
        <f t="shared" si="126"/>
        <v>284</v>
      </c>
      <c r="B1085" s="427"/>
      <c r="C1085" s="427"/>
      <c r="D1085" s="427"/>
      <c r="E1085" s="427"/>
      <c r="F1085" s="427"/>
      <c r="G1085" s="427"/>
      <c r="H1085" s="427"/>
      <c r="I1085" s="427"/>
      <c r="J1085" s="428"/>
      <c r="K1085" s="48"/>
      <c r="L1085" s="38"/>
      <c r="M1085" s="39"/>
    </row>
    <row r="1086" spans="1:13" ht="6" customHeight="1" thickBot="1" x14ac:dyDescent="0.45">
      <c r="A1086" s="30"/>
      <c r="B1086" s="42"/>
      <c r="C1086" s="30"/>
      <c r="D1086" s="42"/>
      <c r="E1086" s="30"/>
      <c r="F1086" s="9"/>
      <c r="G1086" s="100"/>
      <c r="H1086" s="65"/>
      <c r="I1086" s="85"/>
      <c r="J1086" s="86"/>
      <c r="K1086" s="48"/>
      <c r="L1086" s="85"/>
      <c r="M1086" s="86"/>
    </row>
    <row r="1087" spans="1:13" ht="12.6" customHeight="1" x14ac:dyDescent="0.4">
      <c r="A1087" s="377">
        <v>9.1999999999999993</v>
      </c>
      <c r="B1087" s="380" t="s">
        <v>901</v>
      </c>
      <c r="C1087" s="383" t="s">
        <v>48</v>
      </c>
      <c r="D1087" s="386" t="s">
        <v>626</v>
      </c>
      <c r="E1087" s="389">
        <f>I1089</f>
        <v>6</v>
      </c>
      <c r="F1087" s="376"/>
      <c r="G1087" s="161">
        <v>285</v>
      </c>
      <c r="H1087" s="207" t="s">
        <v>581</v>
      </c>
      <c r="I1087" s="73">
        <v>2</v>
      </c>
      <c r="J1087" s="74">
        <f>I1087*4%/42</f>
        <v>1.9047619047619048E-3</v>
      </c>
      <c r="K1087" s="48" t="str">
        <f t="shared" ref="K1087:K1142" si="127">IF(AND(L1087&gt;=0,L1087&lt;=I1087),"",IF(AND(L1087&gt;I1087),"*"))</f>
        <v/>
      </c>
      <c r="L1087" s="94">
        <v>2</v>
      </c>
      <c r="M1087" s="74">
        <f>L1087*4%/42</f>
        <v>1.9047619047619048E-3</v>
      </c>
    </row>
    <row r="1088" spans="1:13" ht="37.799999999999997" x14ac:dyDescent="0.4">
      <c r="A1088" s="378"/>
      <c r="B1088" s="381"/>
      <c r="C1088" s="384"/>
      <c r="D1088" s="387"/>
      <c r="E1088" s="390"/>
      <c r="F1088" s="376"/>
      <c r="G1088" s="162">
        <v>286</v>
      </c>
      <c r="H1088" s="68" t="s">
        <v>627</v>
      </c>
      <c r="I1088" s="69">
        <v>4</v>
      </c>
      <c r="J1088" s="1">
        <f>I1088*4%/42</f>
        <v>3.8095238095238095E-3</v>
      </c>
      <c r="K1088" s="48" t="str">
        <f t="shared" si="127"/>
        <v/>
      </c>
      <c r="L1088" s="40">
        <v>4</v>
      </c>
      <c r="M1088" s="1">
        <f>L1088*4%/42</f>
        <v>3.8095238095238095E-3</v>
      </c>
    </row>
    <row r="1089" spans="1:13" ht="16.2" customHeight="1" thickBot="1" x14ac:dyDescent="0.45">
      <c r="A1089" s="379"/>
      <c r="B1089" s="382"/>
      <c r="C1089" s="385"/>
      <c r="D1089" s="388"/>
      <c r="E1089" s="391"/>
      <c r="F1089" s="6"/>
      <c r="G1089" s="392" t="s">
        <v>4</v>
      </c>
      <c r="H1089" s="393"/>
      <c r="I1089" s="70">
        <f>SUM(I1087:I1088)</f>
        <v>6</v>
      </c>
      <c r="J1089" s="2">
        <f>SUM(J1087:J1088)</f>
        <v>5.7142857142857143E-3</v>
      </c>
      <c r="K1089" s="237" t="str">
        <f t="shared" si="127"/>
        <v/>
      </c>
      <c r="L1089" s="78">
        <f>SUM(L1087:L1088)</f>
        <v>6</v>
      </c>
      <c r="M1089" s="2">
        <f>SUM(M1087:M1088)</f>
        <v>5.7142857142857143E-3</v>
      </c>
    </row>
    <row r="1090" spans="1:13" ht="6" customHeight="1" thickBot="1" x14ac:dyDescent="0.45">
      <c r="K1090" s="48"/>
    </row>
    <row r="1091" spans="1:13" x14ac:dyDescent="0.4">
      <c r="A1091" s="373" t="s">
        <v>186</v>
      </c>
      <c r="B1091" s="374"/>
      <c r="C1091" s="374"/>
      <c r="D1091" s="374"/>
      <c r="E1091" s="374"/>
      <c r="F1091" s="374"/>
      <c r="G1091" s="374"/>
      <c r="H1091" s="374"/>
      <c r="I1091" s="374"/>
      <c r="J1091" s="375"/>
      <c r="K1091" s="164"/>
      <c r="L1091" s="33" t="s">
        <v>72</v>
      </c>
      <c r="M1091" s="34" t="s">
        <v>82</v>
      </c>
    </row>
    <row r="1092" spans="1:13" x14ac:dyDescent="0.4">
      <c r="A1092" s="162">
        <f>G1087</f>
        <v>285</v>
      </c>
      <c r="B1092" s="412"/>
      <c r="C1092" s="412"/>
      <c r="D1092" s="412"/>
      <c r="E1092" s="412"/>
      <c r="F1092" s="412"/>
      <c r="G1092" s="412"/>
      <c r="H1092" s="412"/>
      <c r="I1092" s="412"/>
      <c r="J1092" s="413"/>
      <c r="K1092" s="48"/>
      <c r="L1092" s="36"/>
      <c r="M1092" s="37"/>
    </row>
    <row r="1093" spans="1:13" ht="13.2" thickBot="1" x14ac:dyDescent="0.45">
      <c r="A1093" s="163">
        <f>G1088</f>
        <v>286</v>
      </c>
      <c r="B1093" s="427"/>
      <c r="C1093" s="427"/>
      <c r="D1093" s="427"/>
      <c r="E1093" s="427"/>
      <c r="F1093" s="427"/>
      <c r="G1093" s="427"/>
      <c r="H1093" s="427"/>
      <c r="I1093" s="427"/>
      <c r="J1093" s="428"/>
      <c r="K1093" s="48"/>
      <c r="L1093" s="38"/>
      <c r="M1093" s="39"/>
    </row>
    <row r="1094" spans="1:13" ht="6" customHeight="1" thickBot="1" x14ac:dyDescent="0.45">
      <c r="K1094" s="48"/>
    </row>
    <row r="1095" spans="1:13" ht="38.4" customHeight="1" x14ac:dyDescent="0.4">
      <c r="A1095" s="414" t="s">
        <v>1113</v>
      </c>
      <c r="B1095" s="415"/>
      <c r="C1095" s="415"/>
      <c r="D1095" s="415"/>
      <c r="E1095" s="416"/>
      <c r="F1095" s="449"/>
      <c r="G1095" s="433" t="s">
        <v>56</v>
      </c>
      <c r="H1095" s="434"/>
      <c r="I1095" s="435">
        <f>I1108+I1129+I1142</f>
        <v>57</v>
      </c>
      <c r="J1095" s="436"/>
      <c r="K1095" s="164"/>
      <c r="L1095" s="194" t="s">
        <v>621</v>
      </c>
      <c r="M1095" s="195">
        <f>L1108+L1129+L1142</f>
        <v>49</v>
      </c>
    </row>
    <row r="1096" spans="1:13" ht="21" customHeight="1" x14ac:dyDescent="0.4">
      <c r="A1096" s="478" t="s">
        <v>452</v>
      </c>
      <c r="B1096" s="439" t="s">
        <v>179</v>
      </c>
      <c r="C1096" s="441" t="s">
        <v>272</v>
      </c>
      <c r="D1096" s="439" t="s">
        <v>213</v>
      </c>
      <c r="E1096" s="443" t="s">
        <v>2</v>
      </c>
      <c r="F1096" s="449"/>
      <c r="G1096" s="437" t="s">
        <v>176</v>
      </c>
      <c r="H1096" s="439" t="s">
        <v>177</v>
      </c>
      <c r="I1096" s="441" t="s">
        <v>181</v>
      </c>
      <c r="J1096" s="443" t="s">
        <v>3</v>
      </c>
      <c r="K1096" s="164"/>
      <c r="L1096" s="431" t="s">
        <v>6</v>
      </c>
      <c r="M1096" s="430"/>
    </row>
    <row r="1097" spans="1:13" x14ac:dyDescent="0.4">
      <c r="A1097" s="479"/>
      <c r="B1097" s="480"/>
      <c r="C1097" s="481"/>
      <c r="D1097" s="480"/>
      <c r="E1097" s="482"/>
      <c r="F1097" s="7"/>
      <c r="G1097" s="438"/>
      <c r="H1097" s="440"/>
      <c r="I1097" s="442"/>
      <c r="J1097" s="444"/>
      <c r="K1097" s="164"/>
      <c r="L1097" s="191" t="s">
        <v>0</v>
      </c>
      <c r="M1097" s="192" t="s">
        <v>1</v>
      </c>
    </row>
    <row r="1098" spans="1:13" ht="88.2" x14ac:dyDescent="0.4">
      <c r="A1098" s="420">
        <v>10.1</v>
      </c>
      <c r="B1098" s="381" t="s">
        <v>704</v>
      </c>
      <c r="C1098" s="387" t="s">
        <v>57</v>
      </c>
      <c r="D1098" s="387" t="s">
        <v>310</v>
      </c>
      <c r="E1098" s="445">
        <f>I1108</f>
        <v>38</v>
      </c>
      <c r="F1098" s="56"/>
      <c r="G1098" s="162">
        <v>287</v>
      </c>
      <c r="H1098" s="68" t="s">
        <v>1136</v>
      </c>
      <c r="I1098" s="69">
        <v>6</v>
      </c>
      <c r="J1098" s="5">
        <f>I1098*9%/57</f>
        <v>9.4736842105263164E-3</v>
      </c>
      <c r="K1098" s="164" t="str">
        <f t="shared" si="127"/>
        <v/>
      </c>
      <c r="L1098" s="40">
        <v>6</v>
      </c>
      <c r="M1098" s="5">
        <f>L1098*9%/57</f>
        <v>9.4736842105263164E-3</v>
      </c>
    </row>
    <row r="1099" spans="1:13" ht="50.4" x14ac:dyDescent="0.4">
      <c r="A1099" s="420"/>
      <c r="B1099" s="381"/>
      <c r="C1099" s="387"/>
      <c r="D1099" s="387"/>
      <c r="E1099" s="445"/>
      <c r="F1099" s="56"/>
      <c r="G1099" s="162">
        <v>288</v>
      </c>
      <c r="H1099" s="68" t="s">
        <v>886</v>
      </c>
      <c r="I1099" s="69">
        <v>6</v>
      </c>
      <c r="J1099" s="5">
        <f t="shared" ref="J1099:J1107" si="128">I1099*9%/57</f>
        <v>9.4736842105263164E-3</v>
      </c>
      <c r="K1099" s="164" t="str">
        <f t="shared" si="127"/>
        <v/>
      </c>
      <c r="L1099" s="40">
        <v>6</v>
      </c>
      <c r="M1099" s="5">
        <f t="shared" ref="M1099:M1107" si="129">L1099*9%/57</f>
        <v>9.4736842105263164E-3</v>
      </c>
    </row>
    <row r="1100" spans="1:13" ht="25.2" x14ac:dyDescent="0.4">
      <c r="A1100" s="420"/>
      <c r="B1100" s="381"/>
      <c r="C1100" s="387"/>
      <c r="D1100" s="387"/>
      <c r="E1100" s="445"/>
      <c r="F1100" s="56"/>
      <c r="G1100" s="162">
        <v>289</v>
      </c>
      <c r="H1100" s="68" t="s">
        <v>319</v>
      </c>
      <c r="I1100" s="69">
        <v>4</v>
      </c>
      <c r="J1100" s="5">
        <f t="shared" si="128"/>
        <v>6.3157894736842104E-3</v>
      </c>
      <c r="K1100" s="164" t="str">
        <f t="shared" si="127"/>
        <v/>
      </c>
      <c r="L1100" s="40"/>
      <c r="M1100" s="5">
        <f t="shared" si="129"/>
        <v>0</v>
      </c>
    </row>
    <row r="1101" spans="1:13" ht="50.4" x14ac:dyDescent="0.4">
      <c r="A1101" s="420"/>
      <c r="B1101" s="381"/>
      <c r="C1101" s="387"/>
      <c r="D1101" s="387"/>
      <c r="E1101" s="445"/>
      <c r="F1101" s="56"/>
      <c r="G1101" s="162">
        <v>290</v>
      </c>
      <c r="H1101" s="68" t="s">
        <v>598</v>
      </c>
      <c r="I1101" s="69">
        <v>2</v>
      </c>
      <c r="J1101" s="5">
        <f t="shared" si="128"/>
        <v>3.1578947368421052E-3</v>
      </c>
      <c r="K1101" s="164" t="str">
        <f t="shared" si="127"/>
        <v/>
      </c>
      <c r="L1101" s="40"/>
      <c r="M1101" s="5">
        <f t="shared" si="129"/>
        <v>0</v>
      </c>
    </row>
    <row r="1102" spans="1:13" ht="50.4" x14ac:dyDescent="0.4">
      <c r="A1102" s="420"/>
      <c r="B1102" s="381"/>
      <c r="C1102" s="387"/>
      <c r="D1102" s="387"/>
      <c r="E1102" s="445"/>
      <c r="F1102" s="56"/>
      <c r="G1102" s="162">
        <v>291</v>
      </c>
      <c r="H1102" s="68" t="s">
        <v>552</v>
      </c>
      <c r="I1102" s="69">
        <v>2</v>
      </c>
      <c r="J1102" s="5">
        <f t="shared" si="128"/>
        <v>3.1578947368421052E-3</v>
      </c>
      <c r="K1102" s="164" t="str">
        <f t="shared" si="127"/>
        <v/>
      </c>
      <c r="L1102" s="40"/>
      <c r="M1102" s="5">
        <f t="shared" si="129"/>
        <v>0</v>
      </c>
    </row>
    <row r="1103" spans="1:13" ht="36.6" customHeight="1" x14ac:dyDescent="0.4">
      <c r="A1103" s="420"/>
      <c r="B1103" s="381"/>
      <c r="C1103" s="387"/>
      <c r="D1103" s="387"/>
      <c r="E1103" s="445"/>
      <c r="F1103" s="56"/>
      <c r="G1103" s="162">
        <v>292</v>
      </c>
      <c r="H1103" s="68" t="s">
        <v>387</v>
      </c>
      <c r="I1103" s="69">
        <v>2</v>
      </c>
      <c r="J1103" s="5">
        <f t="shared" si="128"/>
        <v>3.1578947368421052E-3</v>
      </c>
      <c r="K1103" s="164" t="str">
        <f t="shared" si="127"/>
        <v/>
      </c>
      <c r="L1103" s="40">
        <v>2</v>
      </c>
      <c r="M1103" s="5">
        <f t="shared" si="129"/>
        <v>3.1578947368421052E-3</v>
      </c>
    </row>
    <row r="1104" spans="1:13" ht="25.2" x14ac:dyDescent="0.4">
      <c r="A1104" s="420"/>
      <c r="B1104" s="381"/>
      <c r="C1104" s="387"/>
      <c r="D1104" s="387"/>
      <c r="E1104" s="445"/>
      <c r="F1104" s="56"/>
      <c r="G1104" s="162">
        <v>293</v>
      </c>
      <c r="H1104" s="68" t="s">
        <v>320</v>
      </c>
      <c r="I1104" s="69">
        <v>2</v>
      </c>
      <c r="J1104" s="5">
        <f t="shared" si="128"/>
        <v>3.1578947368421052E-3</v>
      </c>
      <c r="K1104" s="164" t="str">
        <f t="shared" si="127"/>
        <v/>
      </c>
      <c r="L1104" s="40">
        <v>2</v>
      </c>
      <c r="M1104" s="5">
        <f t="shared" si="129"/>
        <v>3.1578947368421052E-3</v>
      </c>
    </row>
    <row r="1105" spans="1:13" ht="61.95" customHeight="1" x14ac:dyDescent="0.4">
      <c r="A1105" s="420"/>
      <c r="B1105" s="381"/>
      <c r="C1105" s="387"/>
      <c r="D1105" s="387"/>
      <c r="E1105" s="445"/>
      <c r="F1105" s="167"/>
      <c r="G1105" s="162">
        <v>294</v>
      </c>
      <c r="H1105" s="68" t="s">
        <v>279</v>
      </c>
      <c r="I1105" s="69">
        <v>6</v>
      </c>
      <c r="J1105" s="5">
        <f t="shared" si="128"/>
        <v>9.4736842105263164E-3</v>
      </c>
      <c r="K1105" s="164" t="str">
        <f t="shared" si="127"/>
        <v/>
      </c>
      <c r="L1105" s="40">
        <v>6</v>
      </c>
      <c r="M1105" s="5">
        <f t="shared" si="129"/>
        <v>9.4736842105263164E-3</v>
      </c>
    </row>
    <row r="1106" spans="1:13" ht="42.6" customHeight="1" x14ac:dyDescent="0.4">
      <c r="A1106" s="420"/>
      <c r="B1106" s="381"/>
      <c r="C1106" s="387" t="s">
        <v>58</v>
      </c>
      <c r="D1106" s="387" t="s">
        <v>388</v>
      </c>
      <c r="E1106" s="445"/>
      <c r="F1106" s="167"/>
      <c r="G1106" s="162">
        <v>295</v>
      </c>
      <c r="H1106" s="68" t="s">
        <v>447</v>
      </c>
      <c r="I1106" s="69">
        <v>5</v>
      </c>
      <c r="J1106" s="5">
        <f t="shared" si="128"/>
        <v>7.8947368421052617E-3</v>
      </c>
      <c r="K1106" s="164" t="str">
        <f t="shared" si="127"/>
        <v/>
      </c>
      <c r="L1106" s="40">
        <v>5</v>
      </c>
      <c r="M1106" s="5">
        <f t="shared" si="129"/>
        <v>7.8947368421052617E-3</v>
      </c>
    </row>
    <row r="1107" spans="1:13" ht="51.6" customHeight="1" x14ac:dyDescent="0.4">
      <c r="A1107" s="420"/>
      <c r="B1107" s="381"/>
      <c r="C1107" s="387"/>
      <c r="D1107" s="387"/>
      <c r="E1107" s="445"/>
      <c r="F1107" s="167"/>
      <c r="G1107" s="162">
        <v>296</v>
      </c>
      <c r="H1107" s="68" t="s">
        <v>321</v>
      </c>
      <c r="I1107" s="69">
        <v>3</v>
      </c>
      <c r="J1107" s="5">
        <f t="shared" si="128"/>
        <v>4.7368421052631582E-3</v>
      </c>
      <c r="K1107" s="164" t="str">
        <f t="shared" si="127"/>
        <v/>
      </c>
      <c r="L1107" s="40">
        <v>3</v>
      </c>
      <c r="M1107" s="5">
        <f t="shared" si="129"/>
        <v>4.7368421052631582E-3</v>
      </c>
    </row>
    <row r="1108" spans="1:13" ht="16.2" customHeight="1" thickBot="1" x14ac:dyDescent="0.45">
      <c r="A1108" s="421"/>
      <c r="B1108" s="382"/>
      <c r="C1108" s="388"/>
      <c r="D1108" s="388"/>
      <c r="E1108" s="446"/>
      <c r="F1108" s="167"/>
      <c r="G1108" s="392" t="s">
        <v>4</v>
      </c>
      <c r="H1108" s="393"/>
      <c r="I1108" s="75">
        <f>SUM(I1098:I1107)</f>
        <v>38</v>
      </c>
      <c r="J1108" s="50">
        <f>SUM(J1098:J1107)</f>
        <v>5.9999999999999991E-2</v>
      </c>
      <c r="K1108" s="236" t="str">
        <f t="shared" si="127"/>
        <v/>
      </c>
      <c r="L1108" s="14">
        <f>SUM(L1098:L1107)</f>
        <v>30</v>
      </c>
      <c r="M1108" s="50">
        <f>SUM(M1098:M1107)</f>
        <v>4.736842105263158E-2</v>
      </c>
    </row>
    <row r="1109" spans="1:13" ht="6" customHeight="1" thickBot="1" x14ac:dyDescent="0.45">
      <c r="A1109" s="30"/>
      <c r="B1109" s="42"/>
      <c r="C1109" s="30"/>
      <c r="D1109" s="65"/>
      <c r="E1109" s="30"/>
      <c r="F1109" s="9"/>
      <c r="G1109" s="84"/>
      <c r="H1109" s="84"/>
      <c r="I1109" s="85"/>
      <c r="J1109" s="86"/>
      <c r="K1109" s="48"/>
      <c r="L1109" s="85"/>
      <c r="M1109" s="87"/>
    </row>
    <row r="1110" spans="1:13" x14ac:dyDescent="0.4">
      <c r="A1110" s="373" t="s">
        <v>186</v>
      </c>
      <c r="B1110" s="374"/>
      <c r="C1110" s="374"/>
      <c r="D1110" s="374"/>
      <c r="E1110" s="374"/>
      <c r="F1110" s="374"/>
      <c r="G1110" s="374"/>
      <c r="H1110" s="374"/>
      <c r="I1110" s="374"/>
      <c r="J1110" s="375"/>
      <c r="K1110" s="164"/>
      <c r="L1110" s="33" t="s">
        <v>72</v>
      </c>
      <c r="M1110" s="34" t="s">
        <v>82</v>
      </c>
    </row>
    <row r="1111" spans="1:13" x14ac:dyDescent="0.4">
      <c r="A1111" s="162">
        <f>G1098</f>
        <v>287</v>
      </c>
      <c r="B1111" s="412"/>
      <c r="C1111" s="412"/>
      <c r="D1111" s="412"/>
      <c r="E1111" s="412"/>
      <c r="F1111" s="412"/>
      <c r="G1111" s="412"/>
      <c r="H1111" s="412"/>
      <c r="I1111" s="412"/>
      <c r="J1111" s="413"/>
      <c r="K1111" s="48"/>
      <c r="L1111" s="36"/>
      <c r="M1111" s="37"/>
    </row>
    <row r="1112" spans="1:13" x14ac:dyDescent="0.4">
      <c r="A1112" s="162">
        <f t="shared" ref="A1112:A1114" si="130">G1099</f>
        <v>288</v>
      </c>
      <c r="B1112" s="412"/>
      <c r="C1112" s="412"/>
      <c r="D1112" s="412"/>
      <c r="E1112" s="412"/>
      <c r="F1112" s="412"/>
      <c r="G1112" s="412"/>
      <c r="H1112" s="412"/>
      <c r="I1112" s="412"/>
      <c r="J1112" s="413"/>
      <c r="K1112" s="48"/>
      <c r="L1112" s="36"/>
      <c r="M1112" s="37"/>
    </row>
    <row r="1113" spans="1:13" x14ac:dyDescent="0.4">
      <c r="A1113" s="162">
        <f t="shared" si="130"/>
        <v>289</v>
      </c>
      <c r="B1113" s="412"/>
      <c r="C1113" s="412"/>
      <c r="D1113" s="412"/>
      <c r="E1113" s="412"/>
      <c r="F1113" s="412"/>
      <c r="G1113" s="412"/>
      <c r="H1113" s="412"/>
      <c r="I1113" s="412"/>
      <c r="J1113" s="413"/>
      <c r="K1113" s="48"/>
      <c r="L1113" s="36"/>
      <c r="M1113" s="37"/>
    </row>
    <row r="1114" spans="1:13" x14ac:dyDescent="0.4">
      <c r="A1114" s="162">
        <f t="shared" si="130"/>
        <v>290</v>
      </c>
      <c r="B1114" s="412"/>
      <c r="C1114" s="412"/>
      <c r="D1114" s="412"/>
      <c r="E1114" s="412"/>
      <c r="F1114" s="412"/>
      <c r="G1114" s="412"/>
      <c r="H1114" s="412"/>
      <c r="I1114" s="412"/>
      <c r="J1114" s="413"/>
      <c r="K1114" s="48"/>
      <c r="L1114" s="36"/>
      <c r="M1114" s="37"/>
    </row>
    <row r="1115" spans="1:13" x14ac:dyDescent="0.4">
      <c r="A1115" s="162">
        <f>G1102</f>
        <v>291</v>
      </c>
      <c r="B1115" s="412"/>
      <c r="C1115" s="412"/>
      <c r="D1115" s="412"/>
      <c r="E1115" s="412"/>
      <c r="F1115" s="412"/>
      <c r="G1115" s="412"/>
      <c r="H1115" s="412"/>
      <c r="I1115" s="412"/>
      <c r="J1115" s="413"/>
      <c r="K1115" s="48"/>
      <c r="L1115" s="36"/>
      <c r="M1115" s="37"/>
    </row>
    <row r="1116" spans="1:13" x14ac:dyDescent="0.4">
      <c r="A1116" s="162">
        <f t="shared" ref="A1116:A1120" si="131">G1103</f>
        <v>292</v>
      </c>
      <c r="B1116" s="412"/>
      <c r="C1116" s="412"/>
      <c r="D1116" s="412"/>
      <c r="E1116" s="412"/>
      <c r="F1116" s="412"/>
      <c r="G1116" s="412"/>
      <c r="H1116" s="412"/>
      <c r="I1116" s="412"/>
      <c r="J1116" s="413"/>
      <c r="K1116" s="48"/>
      <c r="L1116" s="36"/>
      <c r="M1116" s="37"/>
    </row>
    <row r="1117" spans="1:13" x14ac:dyDescent="0.4">
      <c r="A1117" s="162">
        <f t="shared" si="131"/>
        <v>293</v>
      </c>
      <c r="B1117" s="412"/>
      <c r="C1117" s="412"/>
      <c r="D1117" s="412"/>
      <c r="E1117" s="412"/>
      <c r="F1117" s="412"/>
      <c r="G1117" s="412"/>
      <c r="H1117" s="412"/>
      <c r="I1117" s="412"/>
      <c r="J1117" s="413"/>
      <c r="K1117" s="48"/>
      <c r="L1117" s="36"/>
      <c r="M1117" s="37"/>
    </row>
    <row r="1118" spans="1:13" x14ac:dyDescent="0.4">
      <c r="A1118" s="162">
        <f t="shared" si="131"/>
        <v>294</v>
      </c>
      <c r="B1118" s="412"/>
      <c r="C1118" s="412"/>
      <c r="D1118" s="412"/>
      <c r="E1118" s="412"/>
      <c r="F1118" s="412"/>
      <c r="G1118" s="412"/>
      <c r="H1118" s="412"/>
      <c r="I1118" s="412"/>
      <c r="J1118" s="413"/>
      <c r="K1118" s="48"/>
      <c r="L1118" s="36"/>
      <c r="M1118" s="37"/>
    </row>
    <row r="1119" spans="1:13" x14ac:dyDescent="0.4">
      <c r="A1119" s="162">
        <f t="shared" si="131"/>
        <v>295</v>
      </c>
      <c r="B1119" s="412"/>
      <c r="C1119" s="412"/>
      <c r="D1119" s="412"/>
      <c r="E1119" s="412"/>
      <c r="F1119" s="412"/>
      <c r="G1119" s="412"/>
      <c r="H1119" s="412"/>
      <c r="I1119" s="412"/>
      <c r="J1119" s="413"/>
      <c r="K1119" s="48"/>
      <c r="L1119" s="36"/>
      <c r="M1119" s="37"/>
    </row>
    <row r="1120" spans="1:13" ht="13.2" thickBot="1" x14ac:dyDescent="0.45">
      <c r="A1120" s="163">
        <f t="shared" si="131"/>
        <v>296</v>
      </c>
      <c r="B1120" s="427"/>
      <c r="C1120" s="427"/>
      <c r="D1120" s="427"/>
      <c r="E1120" s="427"/>
      <c r="F1120" s="427"/>
      <c r="G1120" s="427"/>
      <c r="H1120" s="427"/>
      <c r="I1120" s="427"/>
      <c r="J1120" s="428"/>
      <c r="K1120" s="48"/>
      <c r="L1120" s="38"/>
      <c r="M1120" s="39"/>
    </row>
    <row r="1121" spans="1:13" ht="6" customHeight="1" thickBot="1" x14ac:dyDescent="0.45">
      <c r="A1121" s="30"/>
      <c r="B1121" s="42"/>
      <c r="C1121" s="30"/>
      <c r="D1121" s="65"/>
      <c r="E1121" s="30"/>
      <c r="F1121" s="9"/>
      <c r="G1121" s="84"/>
      <c r="H1121" s="84"/>
      <c r="I1121" s="85"/>
      <c r="J1121" s="86"/>
      <c r="K1121" s="48"/>
      <c r="L1121" s="85"/>
      <c r="M1121" s="87"/>
    </row>
    <row r="1122" spans="1:13" ht="12.6" customHeight="1" x14ac:dyDescent="0.4">
      <c r="A1122" s="377">
        <v>10.199999999999999</v>
      </c>
      <c r="B1122" s="380" t="s">
        <v>902</v>
      </c>
      <c r="C1122" s="383" t="s">
        <v>59</v>
      </c>
      <c r="D1122" s="386" t="s">
        <v>628</v>
      </c>
      <c r="E1122" s="389">
        <f>I1129</f>
        <v>16</v>
      </c>
      <c r="F1122" s="56"/>
      <c r="G1122" s="161">
        <v>297</v>
      </c>
      <c r="H1122" s="4" t="s">
        <v>707</v>
      </c>
      <c r="I1122" s="73">
        <v>2</v>
      </c>
      <c r="J1122" s="74">
        <f>I1122*9%/57</f>
        <v>3.1578947368421052E-3</v>
      </c>
      <c r="K1122" s="164" t="str">
        <f t="shared" si="127"/>
        <v/>
      </c>
      <c r="L1122" s="94">
        <v>2</v>
      </c>
      <c r="M1122" s="74">
        <f>L1122*9%/57</f>
        <v>3.1578947368421052E-3</v>
      </c>
    </row>
    <row r="1123" spans="1:13" ht="57.6" customHeight="1" x14ac:dyDescent="0.4">
      <c r="A1123" s="378"/>
      <c r="B1123" s="381"/>
      <c r="C1123" s="384"/>
      <c r="D1123" s="387"/>
      <c r="E1123" s="390"/>
      <c r="F1123" s="56"/>
      <c r="G1123" s="162">
        <v>298</v>
      </c>
      <c r="H1123" s="68" t="s">
        <v>925</v>
      </c>
      <c r="I1123" s="69">
        <v>2</v>
      </c>
      <c r="J1123" s="1">
        <f>I1123*9%/57</f>
        <v>3.1578947368421052E-3</v>
      </c>
      <c r="K1123" s="164" t="str">
        <f t="shared" si="127"/>
        <v/>
      </c>
      <c r="L1123" s="40">
        <v>2</v>
      </c>
      <c r="M1123" s="1">
        <f>L1123*9%/57</f>
        <v>3.1578947368421052E-3</v>
      </c>
    </row>
    <row r="1124" spans="1:13" ht="50.4" x14ac:dyDescent="0.4">
      <c r="A1124" s="378"/>
      <c r="B1124" s="381"/>
      <c r="C1124" s="384"/>
      <c r="D1124" s="387"/>
      <c r="E1124" s="390"/>
      <c r="F1124" s="56"/>
      <c r="G1124" s="162">
        <v>299</v>
      </c>
      <c r="H1124" s="68" t="s">
        <v>705</v>
      </c>
      <c r="I1124" s="69">
        <v>4</v>
      </c>
      <c r="J1124" s="1">
        <f t="shared" ref="J1124:J1128" si="132">I1124*9%/57</f>
        <v>6.3157894736842104E-3</v>
      </c>
      <c r="K1124" s="164" t="str">
        <f t="shared" si="127"/>
        <v/>
      </c>
      <c r="L1124" s="40">
        <v>4</v>
      </c>
      <c r="M1124" s="1">
        <f t="shared" ref="M1124:M1128" si="133">L1124*9%/57</f>
        <v>6.3157894736842104E-3</v>
      </c>
    </row>
    <row r="1125" spans="1:13" ht="63" x14ac:dyDescent="0.4">
      <c r="A1125" s="378"/>
      <c r="B1125" s="381"/>
      <c r="C1125" s="384"/>
      <c r="D1125" s="387"/>
      <c r="E1125" s="390"/>
      <c r="F1125" s="56"/>
      <c r="G1125" s="162">
        <v>300</v>
      </c>
      <c r="H1125" s="68" t="s">
        <v>311</v>
      </c>
      <c r="I1125" s="69">
        <v>2</v>
      </c>
      <c r="J1125" s="1">
        <f t="shared" si="132"/>
        <v>3.1578947368421052E-3</v>
      </c>
      <c r="K1125" s="164" t="str">
        <f t="shared" si="127"/>
        <v/>
      </c>
      <c r="L1125" s="40">
        <v>2</v>
      </c>
      <c r="M1125" s="1">
        <f t="shared" si="133"/>
        <v>3.1578947368421052E-3</v>
      </c>
    </row>
    <row r="1126" spans="1:13" ht="25.2" x14ac:dyDescent="0.4">
      <c r="A1126" s="378"/>
      <c r="B1126" s="381"/>
      <c r="C1126" s="384"/>
      <c r="D1126" s="387"/>
      <c r="E1126" s="390"/>
      <c r="F1126" s="56"/>
      <c r="G1126" s="162">
        <v>301</v>
      </c>
      <c r="H1126" s="68" t="s">
        <v>926</v>
      </c>
      <c r="I1126" s="69">
        <v>2</v>
      </c>
      <c r="J1126" s="1">
        <f t="shared" si="132"/>
        <v>3.1578947368421052E-3</v>
      </c>
      <c r="K1126" s="164" t="str">
        <f t="shared" si="127"/>
        <v/>
      </c>
      <c r="L1126" s="40">
        <v>2</v>
      </c>
      <c r="M1126" s="1">
        <f t="shared" si="133"/>
        <v>3.1578947368421052E-3</v>
      </c>
    </row>
    <row r="1127" spans="1:13" ht="25.2" customHeight="1" x14ac:dyDescent="0.4">
      <c r="A1127" s="378"/>
      <c r="B1127" s="381"/>
      <c r="C1127" s="384" t="s">
        <v>228</v>
      </c>
      <c r="D1127" s="387" t="s">
        <v>706</v>
      </c>
      <c r="E1127" s="390"/>
      <c r="F1127" s="56"/>
      <c r="G1127" s="162">
        <v>302</v>
      </c>
      <c r="H1127" s="68" t="s">
        <v>927</v>
      </c>
      <c r="I1127" s="69">
        <v>2</v>
      </c>
      <c r="J1127" s="1">
        <f t="shared" si="132"/>
        <v>3.1578947368421052E-3</v>
      </c>
      <c r="K1127" s="164" t="str">
        <f t="shared" si="127"/>
        <v/>
      </c>
      <c r="L1127" s="40">
        <v>2</v>
      </c>
      <c r="M1127" s="1">
        <f t="shared" si="133"/>
        <v>3.1578947368421052E-3</v>
      </c>
    </row>
    <row r="1128" spans="1:13" ht="50.4" x14ac:dyDescent="0.4">
      <c r="A1128" s="378"/>
      <c r="B1128" s="381"/>
      <c r="C1128" s="384"/>
      <c r="D1128" s="387"/>
      <c r="E1128" s="390"/>
      <c r="F1128" s="56"/>
      <c r="G1128" s="162">
        <v>303</v>
      </c>
      <c r="H1128" s="68" t="s">
        <v>928</v>
      </c>
      <c r="I1128" s="69">
        <v>2</v>
      </c>
      <c r="J1128" s="1">
        <f t="shared" si="132"/>
        <v>3.1578947368421052E-3</v>
      </c>
      <c r="K1128" s="164" t="str">
        <f t="shared" si="127"/>
        <v/>
      </c>
      <c r="L1128" s="40">
        <v>2</v>
      </c>
      <c r="M1128" s="1">
        <f t="shared" si="133"/>
        <v>3.1578947368421052E-3</v>
      </c>
    </row>
    <row r="1129" spans="1:13" ht="16.2" customHeight="1" thickBot="1" x14ac:dyDescent="0.45">
      <c r="A1129" s="379"/>
      <c r="B1129" s="382"/>
      <c r="C1129" s="385"/>
      <c r="D1129" s="388"/>
      <c r="E1129" s="391"/>
      <c r="F1129" s="6"/>
      <c r="G1129" s="392" t="s">
        <v>4</v>
      </c>
      <c r="H1129" s="393"/>
      <c r="I1129" s="70">
        <f>SUM(I1122:I1128)</f>
        <v>16</v>
      </c>
      <c r="J1129" s="2">
        <f>SUM(J1122:J1128)</f>
        <v>2.5263157894736845E-2</v>
      </c>
      <c r="K1129" s="236" t="str">
        <f t="shared" si="127"/>
        <v/>
      </c>
      <c r="L1129" s="3">
        <f>SUM(L1122:L1128)</f>
        <v>16</v>
      </c>
      <c r="M1129" s="2">
        <f>SUM(M1122:M1128)</f>
        <v>2.5263157894736845E-2</v>
      </c>
    </row>
    <row r="1130" spans="1:13" ht="6" customHeight="1" thickBot="1" x14ac:dyDescent="0.45">
      <c r="A1130" s="48"/>
      <c r="B1130" s="42"/>
      <c r="C1130" s="48"/>
      <c r="D1130" s="65"/>
      <c r="E1130" s="48"/>
      <c r="G1130" s="84"/>
      <c r="H1130" s="84"/>
      <c r="I1130" s="91"/>
      <c r="J1130" s="92"/>
      <c r="K1130" s="48"/>
      <c r="L1130" s="95"/>
      <c r="M1130" s="102"/>
    </row>
    <row r="1131" spans="1:13" x14ac:dyDescent="0.4">
      <c r="A1131" s="373" t="s">
        <v>186</v>
      </c>
      <c r="B1131" s="374"/>
      <c r="C1131" s="374"/>
      <c r="D1131" s="374"/>
      <c r="E1131" s="374"/>
      <c r="F1131" s="374"/>
      <c r="G1131" s="374"/>
      <c r="H1131" s="374"/>
      <c r="I1131" s="374"/>
      <c r="J1131" s="375"/>
      <c r="K1131" s="164"/>
      <c r="L1131" s="33" t="s">
        <v>72</v>
      </c>
      <c r="M1131" s="34" t="s">
        <v>82</v>
      </c>
    </row>
    <row r="1132" spans="1:13" x14ac:dyDescent="0.4">
      <c r="A1132" s="162">
        <f>G1122</f>
        <v>297</v>
      </c>
      <c r="B1132" s="412"/>
      <c r="C1132" s="412"/>
      <c r="D1132" s="412"/>
      <c r="E1132" s="412"/>
      <c r="F1132" s="412"/>
      <c r="G1132" s="412"/>
      <c r="H1132" s="412"/>
      <c r="I1132" s="412"/>
      <c r="J1132" s="413"/>
      <c r="K1132" s="48"/>
      <c r="L1132" s="36"/>
      <c r="M1132" s="37"/>
    </row>
    <row r="1133" spans="1:13" x14ac:dyDescent="0.4">
      <c r="A1133" s="162">
        <f t="shared" ref="A1133:A1135" si="134">G1123</f>
        <v>298</v>
      </c>
      <c r="B1133" s="412"/>
      <c r="C1133" s="412"/>
      <c r="D1133" s="412"/>
      <c r="E1133" s="412"/>
      <c r="F1133" s="412"/>
      <c r="G1133" s="412"/>
      <c r="H1133" s="412"/>
      <c r="I1133" s="412"/>
      <c r="J1133" s="413"/>
      <c r="K1133" s="48"/>
      <c r="L1133" s="36"/>
      <c r="M1133" s="37"/>
    </row>
    <row r="1134" spans="1:13" x14ac:dyDescent="0.4">
      <c r="A1134" s="162">
        <f t="shared" si="134"/>
        <v>299</v>
      </c>
      <c r="B1134" s="412"/>
      <c r="C1134" s="412"/>
      <c r="D1134" s="412"/>
      <c r="E1134" s="412"/>
      <c r="F1134" s="412"/>
      <c r="G1134" s="412"/>
      <c r="H1134" s="412"/>
      <c r="I1134" s="412"/>
      <c r="J1134" s="413"/>
      <c r="K1134" s="48"/>
      <c r="L1134" s="36"/>
      <c r="M1134" s="37"/>
    </row>
    <row r="1135" spans="1:13" x14ac:dyDescent="0.4">
      <c r="A1135" s="162">
        <f t="shared" si="134"/>
        <v>300</v>
      </c>
      <c r="B1135" s="412"/>
      <c r="C1135" s="412"/>
      <c r="D1135" s="412"/>
      <c r="E1135" s="412"/>
      <c r="F1135" s="412"/>
      <c r="G1135" s="412"/>
      <c r="H1135" s="412"/>
      <c r="I1135" s="412"/>
      <c r="J1135" s="413"/>
      <c r="K1135" s="48"/>
      <c r="L1135" s="36"/>
      <c r="M1135" s="37"/>
    </row>
    <row r="1136" spans="1:13" x14ac:dyDescent="0.4">
      <c r="A1136" s="162">
        <f t="shared" ref="A1136:A1138" si="135">G1126</f>
        <v>301</v>
      </c>
      <c r="B1136" s="412"/>
      <c r="C1136" s="412"/>
      <c r="D1136" s="412"/>
      <c r="E1136" s="412"/>
      <c r="F1136" s="412"/>
      <c r="G1136" s="412"/>
      <c r="H1136" s="412"/>
      <c r="I1136" s="412"/>
      <c r="J1136" s="413"/>
      <c r="K1136" s="48"/>
      <c r="L1136" s="36"/>
      <c r="M1136" s="37"/>
    </row>
    <row r="1137" spans="1:13" x14ac:dyDescent="0.4">
      <c r="A1137" s="162">
        <f t="shared" si="135"/>
        <v>302</v>
      </c>
      <c r="B1137" s="412"/>
      <c r="C1137" s="412"/>
      <c r="D1137" s="412"/>
      <c r="E1137" s="412"/>
      <c r="F1137" s="412"/>
      <c r="G1137" s="412"/>
      <c r="H1137" s="412"/>
      <c r="I1137" s="412"/>
      <c r="J1137" s="413"/>
      <c r="K1137" s="48"/>
      <c r="L1137" s="36"/>
      <c r="M1137" s="37"/>
    </row>
    <row r="1138" spans="1:13" ht="13.2" thickBot="1" x14ac:dyDescent="0.45">
      <c r="A1138" s="163">
        <f t="shared" si="135"/>
        <v>303</v>
      </c>
      <c r="B1138" s="427"/>
      <c r="C1138" s="427"/>
      <c r="D1138" s="427"/>
      <c r="E1138" s="427"/>
      <c r="F1138" s="427"/>
      <c r="G1138" s="427"/>
      <c r="H1138" s="427"/>
      <c r="I1138" s="427"/>
      <c r="J1138" s="428"/>
      <c r="K1138" s="48"/>
      <c r="L1138" s="38"/>
      <c r="M1138" s="39"/>
    </row>
    <row r="1139" spans="1:13" ht="6" customHeight="1" thickBot="1" x14ac:dyDescent="0.45">
      <c r="K1139" s="48"/>
    </row>
    <row r="1140" spans="1:13" ht="37.950000000000003" customHeight="1" x14ac:dyDescent="0.4">
      <c r="A1140" s="377">
        <v>10.3</v>
      </c>
      <c r="B1140" s="380" t="s">
        <v>708</v>
      </c>
      <c r="C1140" s="383" t="s">
        <v>60</v>
      </c>
      <c r="D1140" s="386" t="s">
        <v>229</v>
      </c>
      <c r="E1140" s="389">
        <f>I1142</f>
        <v>3</v>
      </c>
      <c r="F1140" s="56"/>
      <c r="G1140" s="161">
        <v>304</v>
      </c>
      <c r="H1140" s="4" t="s">
        <v>230</v>
      </c>
      <c r="I1140" s="73">
        <v>2</v>
      </c>
      <c r="J1140" s="74">
        <f>I1140*9%/57</f>
        <v>3.1578947368421052E-3</v>
      </c>
      <c r="K1140" s="164" t="str">
        <f t="shared" si="127"/>
        <v/>
      </c>
      <c r="L1140" s="94">
        <v>2</v>
      </c>
      <c r="M1140" s="74">
        <f>L1140*9%/57</f>
        <v>3.1578947368421052E-3</v>
      </c>
    </row>
    <row r="1141" spans="1:13" x14ac:dyDescent="0.4">
      <c r="A1141" s="378"/>
      <c r="B1141" s="381"/>
      <c r="C1141" s="384"/>
      <c r="D1141" s="387"/>
      <c r="E1141" s="390"/>
      <c r="F1141" s="56"/>
      <c r="G1141" s="162">
        <v>305</v>
      </c>
      <c r="H1141" s="68" t="s">
        <v>231</v>
      </c>
      <c r="I1141" s="69">
        <v>1</v>
      </c>
      <c r="J1141" s="1">
        <f>I1141*9%/57</f>
        <v>1.5789473684210526E-3</v>
      </c>
      <c r="K1141" s="164" t="str">
        <f t="shared" si="127"/>
        <v/>
      </c>
      <c r="L1141" s="40">
        <v>1</v>
      </c>
      <c r="M1141" s="1">
        <f>L1141*9%/57</f>
        <v>1.5789473684210526E-3</v>
      </c>
    </row>
    <row r="1142" spans="1:13" ht="16.2" customHeight="1" thickBot="1" x14ac:dyDescent="0.45">
      <c r="A1142" s="379"/>
      <c r="B1142" s="382"/>
      <c r="C1142" s="385"/>
      <c r="D1142" s="388"/>
      <c r="E1142" s="391"/>
      <c r="F1142" s="6"/>
      <c r="G1142" s="392" t="s">
        <v>4</v>
      </c>
      <c r="H1142" s="393"/>
      <c r="I1142" s="70">
        <f>SUM(I1140:I1141)</f>
        <v>3</v>
      </c>
      <c r="J1142" s="2">
        <f>SUM(J1140:J1141)</f>
        <v>4.7368421052631574E-3</v>
      </c>
      <c r="K1142" s="236" t="str">
        <f t="shared" si="127"/>
        <v/>
      </c>
      <c r="L1142" s="3">
        <f>SUM(L1140:L1141)</f>
        <v>3</v>
      </c>
      <c r="M1142" s="2">
        <f>SUM(M1140:M1141)</f>
        <v>4.7368421052631574E-3</v>
      </c>
    </row>
    <row r="1143" spans="1:13" ht="6" customHeight="1" thickBot="1" x14ac:dyDescent="0.45">
      <c r="K1143" s="48"/>
    </row>
    <row r="1144" spans="1:13" x14ac:dyDescent="0.4">
      <c r="A1144" s="373" t="s">
        <v>186</v>
      </c>
      <c r="B1144" s="374"/>
      <c r="C1144" s="374"/>
      <c r="D1144" s="374"/>
      <c r="E1144" s="374"/>
      <c r="F1144" s="374"/>
      <c r="G1144" s="374"/>
      <c r="H1144" s="374"/>
      <c r="I1144" s="374"/>
      <c r="J1144" s="375"/>
      <c r="K1144" s="164"/>
      <c r="L1144" s="33" t="s">
        <v>72</v>
      </c>
      <c r="M1144" s="34" t="s">
        <v>82</v>
      </c>
    </row>
    <row r="1145" spans="1:13" x14ac:dyDescent="0.4">
      <c r="A1145" s="162">
        <f>G1140</f>
        <v>304</v>
      </c>
      <c r="B1145" s="412"/>
      <c r="C1145" s="412"/>
      <c r="D1145" s="412"/>
      <c r="E1145" s="412"/>
      <c r="F1145" s="412"/>
      <c r="G1145" s="412"/>
      <c r="H1145" s="412"/>
      <c r="I1145" s="412"/>
      <c r="J1145" s="413"/>
      <c r="K1145" s="48"/>
      <c r="L1145" s="36"/>
      <c r="M1145" s="37"/>
    </row>
    <row r="1146" spans="1:13" ht="13.2" thickBot="1" x14ac:dyDescent="0.45">
      <c r="A1146" s="163">
        <f t="shared" ref="A1146" si="136">G1141</f>
        <v>305</v>
      </c>
      <c r="B1146" s="427"/>
      <c r="C1146" s="427"/>
      <c r="D1146" s="427"/>
      <c r="E1146" s="427"/>
      <c r="F1146" s="427"/>
      <c r="G1146" s="427"/>
      <c r="H1146" s="427"/>
      <c r="I1146" s="427"/>
      <c r="J1146" s="428"/>
      <c r="K1146" s="48"/>
      <c r="L1146" s="38"/>
      <c r="M1146" s="39"/>
    </row>
    <row r="1147" spans="1:13" ht="6" customHeight="1" thickBot="1" x14ac:dyDescent="0.45">
      <c r="K1147" s="48"/>
    </row>
    <row r="1148" spans="1:13" ht="54" customHeight="1" x14ac:dyDescent="0.4">
      <c r="A1148" s="373" t="s">
        <v>1114</v>
      </c>
      <c r="B1148" s="374"/>
      <c r="C1148" s="374"/>
      <c r="D1148" s="374"/>
      <c r="E1148" s="375"/>
      <c r="F1148" s="153"/>
      <c r="G1148" s="433" t="s">
        <v>61</v>
      </c>
      <c r="H1148" s="434"/>
      <c r="I1148" s="435">
        <f>I1164+I1189+I1212</f>
        <v>156</v>
      </c>
      <c r="J1148" s="436"/>
      <c r="K1148" s="164"/>
      <c r="L1148" s="194" t="s">
        <v>621</v>
      </c>
      <c r="M1148" s="195">
        <f>L1164+L1189+L1212</f>
        <v>126</v>
      </c>
    </row>
    <row r="1149" spans="1:13" ht="24" customHeight="1" x14ac:dyDescent="0.4">
      <c r="A1149" s="431" t="s">
        <v>452</v>
      </c>
      <c r="B1149" s="429" t="s">
        <v>179</v>
      </c>
      <c r="C1149" s="432" t="s">
        <v>272</v>
      </c>
      <c r="D1149" s="429" t="s">
        <v>213</v>
      </c>
      <c r="E1149" s="430" t="s">
        <v>2</v>
      </c>
      <c r="F1149" s="153"/>
      <c r="G1149" s="437" t="s">
        <v>176</v>
      </c>
      <c r="H1149" s="439" t="s">
        <v>177</v>
      </c>
      <c r="I1149" s="441" t="s">
        <v>181</v>
      </c>
      <c r="J1149" s="443" t="s">
        <v>3</v>
      </c>
      <c r="K1149" s="164"/>
      <c r="L1149" s="431" t="s">
        <v>6</v>
      </c>
      <c r="M1149" s="430"/>
    </row>
    <row r="1150" spans="1:13" x14ac:dyDescent="0.4">
      <c r="A1150" s="431"/>
      <c r="B1150" s="429"/>
      <c r="C1150" s="432"/>
      <c r="D1150" s="429"/>
      <c r="E1150" s="430"/>
      <c r="F1150" s="7"/>
      <c r="G1150" s="438"/>
      <c r="H1150" s="440"/>
      <c r="I1150" s="442"/>
      <c r="J1150" s="444"/>
      <c r="K1150" s="164"/>
      <c r="L1150" s="191" t="s">
        <v>0</v>
      </c>
      <c r="M1150" s="192" t="s">
        <v>1</v>
      </c>
    </row>
    <row r="1151" spans="1:13" ht="37.950000000000003" customHeight="1" x14ac:dyDescent="0.4">
      <c r="A1151" s="420">
        <v>11.1</v>
      </c>
      <c r="B1151" s="381" t="s">
        <v>710</v>
      </c>
      <c r="C1151" s="158" t="s">
        <v>265</v>
      </c>
      <c r="D1151" s="158" t="s">
        <v>709</v>
      </c>
      <c r="E1151" s="445">
        <f>I1164</f>
        <v>101</v>
      </c>
      <c r="F1151" s="167"/>
      <c r="G1151" s="162">
        <v>306</v>
      </c>
      <c r="H1151" s="68" t="s">
        <v>941</v>
      </c>
      <c r="I1151" s="69">
        <v>4</v>
      </c>
      <c r="J1151" s="5">
        <f>I1151*15%/398</f>
        <v>1.507537688442211E-3</v>
      </c>
      <c r="K1151" s="164" t="str">
        <f t="shared" ref="K1151:K1212" si="137">IF(AND(L1151&gt;=0,L1151&lt;=I1151),"",IF(AND(L1151&gt;I1151),"*"))</f>
        <v/>
      </c>
      <c r="L1151" s="40">
        <v>4</v>
      </c>
      <c r="M1151" s="5">
        <f>L1151*15%/398</f>
        <v>1.507537688442211E-3</v>
      </c>
    </row>
    <row r="1152" spans="1:13" ht="50.4" x14ac:dyDescent="0.4">
      <c r="A1152" s="420"/>
      <c r="B1152" s="381"/>
      <c r="C1152" s="387" t="s">
        <v>266</v>
      </c>
      <c r="D1152" s="387" t="s">
        <v>647</v>
      </c>
      <c r="E1152" s="445"/>
      <c r="F1152" s="376"/>
      <c r="G1152" s="162">
        <v>307</v>
      </c>
      <c r="H1152" s="68" t="s">
        <v>280</v>
      </c>
      <c r="I1152" s="69">
        <v>4</v>
      </c>
      <c r="J1152" s="5">
        <f t="shared" ref="J1152:J1163" si="138">I1152*15%/398</f>
        <v>1.507537688442211E-3</v>
      </c>
      <c r="K1152" s="164" t="str">
        <f t="shared" si="137"/>
        <v/>
      </c>
      <c r="L1152" s="40">
        <v>4</v>
      </c>
      <c r="M1152" s="5">
        <f t="shared" ref="M1152:M1163" si="139">L1152*15%/398</f>
        <v>1.507537688442211E-3</v>
      </c>
    </row>
    <row r="1153" spans="1:13" ht="89.4" customHeight="1" x14ac:dyDescent="0.4">
      <c r="A1153" s="420"/>
      <c r="B1153" s="381"/>
      <c r="C1153" s="387"/>
      <c r="D1153" s="387"/>
      <c r="E1153" s="445"/>
      <c r="F1153" s="376"/>
      <c r="G1153" s="162">
        <v>308</v>
      </c>
      <c r="H1153" s="68" t="s">
        <v>1034</v>
      </c>
      <c r="I1153" s="69">
        <v>40</v>
      </c>
      <c r="J1153" s="5">
        <f t="shared" si="138"/>
        <v>1.507537688442211E-2</v>
      </c>
      <c r="K1153" s="164" t="str">
        <f t="shared" si="137"/>
        <v/>
      </c>
      <c r="L1153" s="40">
        <v>14</v>
      </c>
      <c r="M1153" s="5">
        <f t="shared" si="139"/>
        <v>5.2763819095477393E-3</v>
      </c>
    </row>
    <row r="1154" spans="1:13" ht="25.2" x14ac:dyDescent="0.4">
      <c r="A1154" s="420"/>
      <c r="B1154" s="381"/>
      <c r="C1154" s="387"/>
      <c r="D1154" s="387"/>
      <c r="E1154" s="445"/>
      <c r="F1154" s="11"/>
      <c r="G1154" s="162">
        <v>309</v>
      </c>
      <c r="H1154" s="68" t="s">
        <v>315</v>
      </c>
      <c r="I1154" s="69">
        <v>20</v>
      </c>
      <c r="J1154" s="5">
        <f t="shared" si="138"/>
        <v>7.537688442211055E-3</v>
      </c>
      <c r="K1154" s="164" t="str">
        <f t="shared" si="137"/>
        <v/>
      </c>
      <c r="L1154" s="40">
        <v>20</v>
      </c>
      <c r="M1154" s="5">
        <f t="shared" si="139"/>
        <v>7.537688442211055E-3</v>
      </c>
    </row>
    <row r="1155" spans="1:13" ht="37.799999999999997" x14ac:dyDescent="0.4">
      <c r="A1155" s="420"/>
      <c r="B1155" s="381"/>
      <c r="C1155" s="158" t="s">
        <v>267</v>
      </c>
      <c r="D1155" s="158" t="s">
        <v>561</v>
      </c>
      <c r="E1155" s="445"/>
      <c r="F1155" s="11"/>
      <c r="G1155" s="162">
        <v>310</v>
      </c>
      <c r="H1155" s="68" t="s">
        <v>872</v>
      </c>
      <c r="I1155" s="69">
        <v>4</v>
      </c>
      <c r="J1155" s="5">
        <f t="shared" si="138"/>
        <v>1.507537688442211E-3</v>
      </c>
      <c r="K1155" s="164" t="str">
        <f t="shared" si="137"/>
        <v/>
      </c>
      <c r="L1155" s="40">
        <v>4</v>
      </c>
      <c r="M1155" s="5">
        <f t="shared" si="139"/>
        <v>1.507537688442211E-3</v>
      </c>
    </row>
    <row r="1156" spans="1:13" ht="15.6" customHeight="1" x14ac:dyDescent="0.4">
      <c r="A1156" s="420"/>
      <c r="B1156" s="381"/>
      <c r="C1156" s="387" t="s">
        <v>268</v>
      </c>
      <c r="D1156" s="387" t="s">
        <v>648</v>
      </c>
      <c r="E1156" s="445"/>
      <c r="F1156" s="11"/>
      <c r="G1156" s="162">
        <v>311</v>
      </c>
      <c r="H1156" s="68" t="s">
        <v>235</v>
      </c>
      <c r="I1156" s="69">
        <v>4</v>
      </c>
      <c r="J1156" s="5">
        <f t="shared" si="138"/>
        <v>1.507537688442211E-3</v>
      </c>
      <c r="K1156" s="164" t="str">
        <f t="shared" si="137"/>
        <v/>
      </c>
      <c r="L1156" s="40">
        <v>4</v>
      </c>
      <c r="M1156" s="5">
        <f t="shared" si="139"/>
        <v>1.507537688442211E-3</v>
      </c>
    </row>
    <row r="1157" spans="1:13" ht="25.2" x14ac:dyDescent="0.4">
      <c r="A1157" s="420"/>
      <c r="B1157" s="381"/>
      <c r="C1157" s="387"/>
      <c r="D1157" s="387"/>
      <c r="E1157" s="445"/>
      <c r="F1157" s="11"/>
      <c r="G1157" s="162">
        <v>312</v>
      </c>
      <c r="H1157" s="68" t="s">
        <v>871</v>
      </c>
      <c r="I1157" s="69">
        <v>3</v>
      </c>
      <c r="J1157" s="5">
        <f t="shared" si="138"/>
        <v>1.1306532663316582E-3</v>
      </c>
      <c r="K1157" s="164" t="str">
        <f t="shared" si="137"/>
        <v/>
      </c>
      <c r="L1157" s="40">
        <v>3</v>
      </c>
      <c r="M1157" s="5">
        <f t="shared" si="139"/>
        <v>1.1306532663316582E-3</v>
      </c>
    </row>
    <row r="1158" spans="1:13" ht="37.799999999999997" x14ac:dyDescent="0.4">
      <c r="A1158" s="420"/>
      <c r="B1158" s="381"/>
      <c r="C1158" s="387"/>
      <c r="D1158" s="387"/>
      <c r="E1158" s="445"/>
      <c r="F1158" s="11"/>
      <c r="G1158" s="162">
        <v>313</v>
      </c>
      <c r="H1158" s="68" t="s">
        <v>1045</v>
      </c>
      <c r="I1158" s="69">
        <v>3</v>
      </c>
      <c r="J1158" s="5">
        <f t="shared" si="138"/>
        <v>1.1306532663316582E-3</v>
      </c>
      <c r="K1158" s="164" t="str">
        <f t="shared" si="137"/>
        <v/>
      </c>
      <c r="L1158" s="40">
        <v>3</v>
      </c>
      <c r="M1158" s="5">
        <f t="shared" si="139"/>
        <v>1.1306532663316582E-3</v>
      </c>
    </row>
    <row r="1159" spans="1:13" ht="15.6" customHeight="1" x14ac:dyDescent="0.4">
      <c r="A1159" s="420"/>
      <c r="B1159" s="381"/>
      <c r="C1159" s="387" t="s">
        <v>269</v>
      </c>
      <c r="D1159" s="387" t="s">
        <v>711</v>
      </c>
      <c r="E1159" s="445"/>
      <c r="F1159" s="11"/>
      <c r="G1159" s="162">
        <v>314</v>
      </c>
      <c r="H1159" s="68" t="s">
        <v>1048</v>
      </c>
      <c r="I1159" s="69">
        <v>3</v>
      </c>
      <c r="J1159" s="5">
        <f t="shared" si="138"/>
        <v>1.1306532663316582E-3</v>
      </c>
      <c r="K1159" s="164" t="str">
        <f t="shared" si="137"/>
        <v/>
      </c>
      <c r="L1159" s="40">
        <v>3</v>
      </c>
      <c r="M1159" s="5">
        <f t="shared" si="139"/>
        <v>1.1306532663316582E-3</v>
      </c>
    </row>
    <row r="1160" spans="1:13" ht="15.6" customHeight="1" x14ac:dyDescent="0.4">
      <c r="A1160" s="420"/>
      <c r="B1160" s="381"/>
      <c r="C1160" s="387"/>
      <c r="D1160" s="387"/>
      <c r="E1160" s="445"/>
      <c r="F1160" s="11"/>
      <c r="G1160" s="162">
        <v>315</v>
      </c>
      <c r="H1160" s="68" t="s">
        <v>236</v>
      </c>
      <c r="I1160" s="69">
        <v>4</v>
      </c>
      <c r="J1160" s="5">
        <f t="shared" si="138"/>
        <v>1.507537688442211E-3</v>
      </c>
      <c r="K1160" s="164" t="str">
        <f t="shared" si="137"/>
        <v/>
      </c>
      <c r="L1160" s="40">
        <v>4</v>
      </c>
      <c r="M1160" s="5">
        <f t="shared" si="139"/>
        <v>1.507537688442211E-3</v>
      </c>
    </row>
    <row r="1161" spans="1:13" ht="15.6" customHeight="1" x14ac:dyDescent="0.4">
      <c r="A1161" s="420"/>
      <c r="B1161" s="381"/>
      <c r="C1161" s="387"/>
      <c r="D1161" s="387"/>
      <c r="E1161" s="445"/>
      <c r="F1161" s="11"/>
      <c r="G1161" s="162">
        <v>316</v>
      </c>
      <c r="H1161" s="68" t="s">
        <v>237</v>
      </c>
      <c r="I1161" s="69">
        <v>2</v>
      </c>
      <c r="J1161" s="5">
        <f t="shared" si="138"/>
        <v>7.537688442211055E-4</v>
      </c>
      <c r="K1161" s="164" t="str">
        <f t="shared" si="137"/>
        <v/>
      </c>
      <c r="L1161" s="40">
        <v>2</v>
      </c>
      <c r="M1161" s="5">
        <f t="shared" si="139"/>
        <v>7.537688442211055E-4</v>
      </c>
    </row>
    <row r="1162" spans="1:13" ht="39.6" customHeight="1" x14ac:dyDescent="0.4">
      <c r="A1162" s="420"/>
      <c r="B1162" s="381"/>
      <c r="C1162" s="387" t="s">
        <v>281</v>
      </c>
      <c r="D1162" s="387" t="s">
        <v>663</v>
      </c>
      <c r="E1162" s="445"/>
      <c r="F1162" s="11"/>
      <c r="G1162" s="162">
        <v>317</v>
      </c>
      <c r="H1162" s="68" t="s">
        <v>582</v>
      </c>
      <c r="I1162" s="69">
        <v>6</v>
      </c>
      <c r="J1162" s="5">
        <f t="shared" si="138"/>
        <v>2.2613065326633165E-3</v>
      </c>
      <c r="K1162" s="164" t="str">
        <f t="shared" si="137"/>
        <v/>
      </c>
      <c r="L1162" s="40">
        <v>6</v>
      </c>
      <c r="M1162" s="5">
        <f t="shared" si="139"/>
        <v>2.2613065326633165E-3</v>
      </c>
    </row>
    <row r="1163" spans="1:13" ht="25.2" x14ac:dyDescent="0.4">
      <c r="A1163" s="420"/>
      <c r="B1163" s="381"/>
      <c r="C1163" s="387"/>
      <c r="D1163" s="387"/>
      <c r="E1163" s="445"/>
      <c r="F1163" s="11"/>
      <c r="G1163" s="162">
        <v>318</v>
      </c>
      <c r="H1163" s="68" t="s">
        <v>629</v>
      </c>
      <c r="I1163" s="69">
        <v>4</v>
      </c>
      <c r="J1163" s="5">
        <f t="shared" si="138"/>
        <v>1.507537688442211E-3</v>
      </c>
      <c r="K1163" s="164" t="str">
        <f t="shared" si="137"/>
        <v/>
      </c>
      <c r="L1163" s="40"/>
      <c r="M1163" s="5">
        <f t="shared" si="139"/>
        <v>0</v>
      </c>
    </row>
    <row r="1164" spans="1:13" ht="16.2" customHeight="1" thickBot="1" x14ac:dyDescent="0.45">
      <c r="A1164" s="421"/>
      <c r="B1164" s="382"/>
      <c r="C1164" s="388"/>
      <c r="D1164" s="388"/>
      <c r="E1164" s="446"/>
      <c r="F1164" s="11"/>
      <c r="G1164" s="392" t="s">
        <v>4</v>
      </c>
      <c r="H1164" s="393"/>
      <c r="I1164" s="75">
        <f>SUM(I1151:I1163)</f>
        <v>101</v>
      </c>
      <c r="J1164" s="50">
        <f>SUM(J1151:J1163)</f>
        <v>3.8065326633165815E-2</v>
      </c>
      <c r="K1164" s="236" t="str">
        <f t="shared" si="137"/>
        <v/>
      </c>
      <c r="L1164" s="14">
        <f>SUM(L1151:L1163)</f>
        <v>71</v>
      </c>
      <c r="M1164" s="50">
        <f>SUM(M1151:M1163)</f>
        <v>2.6758793969849242E-2</v>
      </c>
    </row>
    <row r="1165" spans="1:13" ht="6" customHeight="1" thickBot="1" x14ac:dyDescent="0.45">
      <c r="A1165" s="30"/>
      <c r="B1165" s="42"/>
      <c r="C1165" s="30"/>
      <c r="D1165" s="65"/>
      <c r="E1165" s="30"/>
      <c r="F1165" s="9"/>
      <c r="G1165" s="84"/>
      <c r="H1165" s="84"/>
      <c r="I1165" s="85"/>
      <c r="J1165" s="86"/>
      <c r="K1165" s="48"/>
      <c r="L1165" s="85"/>
      <c r="M1165" s="86"/>
    </row>
    <row r="1166" spans="1:13" x14ac:dyDescent="0.4">
      <c r="A1166" s="373" t="s">
        <v>186</v>
      </c>
      <c r="B1166" s="374"/>
      <c r="C1166" s="374"/>
      <c r="D1166" s="374"/>
      <c r="E1166" s="374"/>
      <c r="F1166" s="374"/>
      <c r="G1166" s="374"/>
      <c r="H1166" s="374"/>
      <c r="I1166" s="374"/>
      <c r="J1166" s="375"/>
      <c r="K1166" s="164"/>
      <c r="L1166" s="33" t="s">
        <v>72</v>
      </c>
      <c r="M1166" s="34" t="s">
        <v>82</v>
      </c>
    </row>
    <row r="1167" spans="1:13" x14ac:dyDescent="0.4">
      <c r="A1167" s="162">
        <f>G1151</f>
        <v>306</v>
      </c>
      <c r="B1167" s="417"/>
      <c r="C1167" s="418"/>
      <c r="D1167" s="418"/>
      <c r="E1167" s="418"/>
      <c r="F1167" s="418"/>
      <c r="G1167" s="418"/>
      <c r="H1167" s="418"/>
      <c r="I1167" s="418"/>
      <c r="J1167" s="419"/>
      <c r="K1167" s="48"/>
      <c r="L1167" s="36"/>
      <c r="M1167" s="37"/>
    </row>
    <row r="1168" spans="1:13" x14ac:dyDescent="0.4">
      <c r="A1168" s="162">
        <f t="shared" ref="A1168:A1172" si="140">G1152</f>
        <v>307</v>
      </c>
      <c r="B1168" s="417"/>
      <c r="C1168" s="418"/>
      <c r="D1168" s="418"/>
      <c r="E1168" s="418"/>
      <c r="F1168" s="418"/>
      <c r="G1168" s="418"/>
      <c r="H1168" s="418"/>
      <c r="I1168" s="418"/>
      <c r="J1168" s="419"/>
      <c r="K1168" s="48"/>
      <c r="L1168" s="36"/>
      <c r="M1168" s="37"/>
    </row>
    <row r="1169" spans="1:13" x14ac:dyDescent="0.4">
      <c r="A1169" s="162">
        <f t="shared" si="140"/>
        <v>308</v>
      </c>
      <c r="B1169" s="417"/>
      <c r="C1169" s="418"/>
      <c r="D1169" s="418"/>
      <c r="E1169" s="418"/>
      <c r="F1169" s="418"/>
      <c r="G1169" s="418"/>
      <c r="H1169" s="418"/>
      <c r="I1169" s="418"/>
      <c r="J1169" s="419"/>
      <c r="K1169" s="48"/>
      <c r="L1169" s="36"/>
      <c r="M1169" s="37"/>
    </row>
    <row r="1170" spans="1:13" x14ac:dyDescent="0.4">
      <c r="A1170" s="162">
        <f t="shared" si="140"/>
        <v>309</v>
      </c>
      <c r="B1170" s="417"/>
      <c r="C1170" s="418"/>
      <c r="D1170" s="418"/>
      <c r="E1170" s="418"/>
      <c r="F1170" s="418"/>
      <c r="G1170" s="418"/>
      <c r="H1170" s="418"/>
      <c r="I1170" s="418"/>
      <c r="J1170" s="419"/>
      <c r="K1170" s="48"/>
      <c r="L1170" s="36"/>
      <c r="M1170" s="37"/>
    </row>
    <row r="1171" spans="1:13" x14ac:dyDescent="0.4">
      <c r="A1171" s="162">
        <f t="shared" si="140"/>
        <v>310</v>
      </c>
      <c r="B1171" s="417"/>
      <c r="C1171" s="418"/>
      <c r="D1171" s="418"/>
      <c r="E1171" s="418"/>
      <c r="F1171" s="418"/>
      <c r="G1171" s="418"/>
      <c r="H1171" s="418"/>
      <c r="I1171" s="418"/>
      <c r="J1171" s="419"/>
      <c r="K1171" s="48"/>
      <c r="L1171" s="36"/>
      <c r="M1171" s="37"/>
    </row>
    <row r="1172" spans="1:13" x14ac:dyDescent="0.4">
      <c r="A1172" s="162">
        <f t="shared" si="140"/>
        <v>311</v>
      </c>
      <c r="B1172" s="417"/>
      <c r="C1172" s="418"/>
      <c r="D1172" s="418"/>
      <c r="E1172" s="418"/>
      <c r="F1172" s="418"/>
      <c r="G1172" s="418"/>
      <c r="H1172" s="418"/>
      <c r="I1172" s="418"/>
      <c r="J1172" s="419"/>
      <c r="K1172" s="48"/>
      <c r="L1172" s="36"/>
      <c r="M1172" s="37"/>
    </row>
    <row r="1173" spans="1:13" x14ac:dyDescent="0.4">
      <c r="A1173" s="162">
        <f t="shared" ref="A1173:A1179" si="141">G1157</f>
        <v>312</v>
      </c>
      <c r="B1173" s="417"/>
      <c r="C1173" s="418"/>
      <c r="D1173" s="418"/>
      <c r="E1173" s="418"/>
      <c r="F1173" s="418"/>
      <c r="G1173" s="418"/>
      <c r="H1173" s="418"/>
      <c r="I1173" s="418"/>
      <c r="J1173" s="419"/>
      <c r="K1173" s="48"/>
      <c r="L1173" s="36"/>
      <c r="M1173" s="37"/>
    </row>
    <row r="1174" spans="1:13" x14ac:dyDescent="0.4">
      <c r="A1174" s="162">
        <f t="shared" si="141"/>
        <v>313</v>
      </c>
      <c r="B1174" s="417"/>
      <c r="C1174" s="418"/>
      <c r="D1174" s="418"/>
      <c r="E1174" s="418"/>
      <c r="F1174" s="418"/>
      <c r="G1174" s="418"/>
      <c r="H1174" s="418"/>
      <c r="I1174" s="418"/>
      <c r="J1174" s="419"/>
      <c r="K1174" s="48"/>
      <c r="L1174" s="36"/>
      <c r="M1174" s="37"/>
    </row>
    <row r="1175" spans="1:13" x14ac:dyDescent="0.4">
      <c r="A1175" s="162">
        <f t="shared" si="141"/>
        <v>314</v>
      </c>
      <c r="B1175" s="417"/>
      <c r="C1175" s="418"/>
      <c r="D1175" s="418"/>
      <c r="E1175" s="418"/>
      <c r="F1175" s="418"/>
      <c r="G1175" s="418"/>
      <c r="H1175" s="418"/>
      <c r="I1175" s="418"/>
      <c r="J1175" s="419"/>
      <c r="K1175" s="48"/>
      <c r="L1175" s="36"/>
      <c r="M1175" s="37"/>
    </row>
    <row r="1176" spans="1:13" x14ac:dyDescent="0.4">
      <c r="A1176" s="162">
        <f t="shared" si="141"/>
        <v>315</v>
      </c>
      <c r="B1176" s="417"/>
      <c r="C1176" s="418"/>
      <c r="D1176" s="418"/>
      <c r="E1176" s="418"/>
      <c r="F1176" s="418"/>
      <c r="G1176" s="418"/>
      <c r="H1176" s="418"/>
      <c r="I1176" s="418"/>
      <c r="J1176" s="419"/>
      <c r="K1176" s="48"/>
      <c r="L1176" s="36"/>
      <c r="M1176" s="37"/>
    </row>
    <row r="1177" spans="1:13" x14ac:dyDescent="0.4">
      <c r="A1177" s="162">
        <f t="shared" si="141"/>
        <v>316</v>
      </c>
      <c r="B1177" s="417"/>
      <c r="C1177" s="418"/>
      <c r="D1177" s="418"/>
      <c r="E1177" s="418"/>
      <c r="F1177" s="418"/>
      <c r="G1177" s="418"/>
      <c r="H1177" s="418"/>
      <c r="I1177" s="418"/>
      <c r="J1177" s="419"/>
      <c r="K1177" s="48"/>
      <c r="L1177" s="36"/>
      <c r="M1177" s="37"/>
    </row>
    <row r="1178" spans="1:13" x14ac:dyDescent="0.4">
      <c r="A1178" s="162">
        <f t="shared" si="141"/>
        <v>317</v>
      </c>
      <c r="B1178" s="417"/>
      <c r="C1178" s="418"/>
      <c r="D1178" s="418"/>
      <c r="E1178" s="418"/>
      <c r="F1178" s="418"/>
      <c r="G1178" s="418"/>
      <c r="H1178" s="418"/>
      <c r="I1178" s="418"/>
      <c r="J1178" s="419"/>
      <c r="K1178" s="48"/>
      <c r="L1178" s="36"/>
      <c r="M1178" s="37"/>
    </row>
    <row r="1179" spans="1:13" ht="13.2" thickBot="1" x14ac:dyDescent="0.45">
      <c r="A1179" s="163">
        <f t="shared" si="141"/>
        <v>318</v>
      </c>
      <c r="B1179" s="422"/>
      <c r="C1179" s="423"/>
      <c r="D1179" s="423"/>
      <c r="E1179" s="423"/>
      <c r="F1179" s="423"/>
      <c r="G1179" s="423"/>
      <c r="H1179" s="423"/>
      <c r="I1179" s="423"/>
      <c r="J1179" s="424"/>
      <c r="K1179" s="48"/>
      <c r="L1179" s="38"/>
      <c r="M1179" s="39"/>
    </row>
    <row r="1180" spans="1:13" ht="6" customHeight="1" thickBot="1" x14ac:dyDescent="0.45">
      <c r="A1180" s="30"/>
      <c r="B1180" s="42"/>
      <c r="C1180" s="30"/>
      <c r="D1180" s="65"/>
      <c r="E1180" s="30"/>
      <c r="F1180" s="9"/>
      <c r="G1180" s="84"/>
      <c r="H1180" s="84"/>
      <c r="I1180" s="85"/>
      <c r="J1180" s="86"/>
      <c r="K1180" s="48"/>
      <c r="L1180" s="85"/>
      <c r="M1180" s="86"/>
    </row>
    <row r="1181" spans="1:13" ht="37.950000000000003" customHeight="1" x14ac:dyDescent="0.4">
      <c r="A1181" s="377">
        <v>11.2</v>
      </c>
      <c r="B1181" s="380" t="s">
        <v>903</v>
      </c>
      <c r="C1181" s="166" t="s">
        <v>62</v>
      </c>
      <c r="D1181" s="168" t="s">
        <v>238</v>
      </c>
      <c r="E1181" s="389">
        <f>I1189</f>
        <v>26</v>
      </c>
      <c r="F1181" s="6"/>
      <c r="G1181" s="161">
        <v>319</v>
      </c>
      <c r="H1181" s="4" t="s">
        <v>997</v>
      </c>
      <c r="I1181" s="73">
        <v>3</v>
      </c>
      <c r="J1181" s="74">
        <f>I1181*15%/398</f>
        <v>1.1306532663316582E-3</v>
      </c>
      <c r="K1181" s="164" t="str">
        <f t="shared" si="137"/>
        <v/>
      </c>
      <c r="L1181" s="94">
        <v>3</v>
      </c>
      <c r="M1181" s="74">
        <f>L1181*15%/398</f>
        <v>1.1306532663316582E-3</v>
      </c>
    </row>
    <row r="1182" spans="1:13" ht="33" customHeight="1" x14ac:dyDescent="0.4">
      <c r="A1182" s="378"/>
      <c r="B1182" s="381"/>
      <c r="C1182" s="384" t="s">
        <v>232</v>
      </c>
      <c r="D1182" s="387" t="s">
        <v>649</v>
      </c>
      <c r="E1182" s="390"/>
      <c r="F1182" s="6"/>
      <c r="G1182" s="162">
        <v>320</v>
      </c>
      <c r="H1182" s="68" t="s">
        <v>682</v>
      </c>
      <c r="I1182" s="69">
        <v>4</v>
      </c>
      <c r="J1182" s="1">
        <f>I1182*15%/398</f>
        <v>1.507537688442211E-3</v>
      </c>
      <c r="K1182" s="164" t="str">
        <f t="shared" si="137"/>
        <v/>
      </c>
      <c r="L1182" s="40">
        <v>4</v>
      </c>
      <c r="M1182" s="1">
        <f>L1182*15%/398</f>
        <v>1.507537688442211E-3</v>
      </c>
    </row>
    <row r="1183" spans="1:13" ht="23.4" customHeight="1" x14ac:dyDescent="0.4">
      <c r="A1183" s="378"/>
      <c r="B1183" s="381"/>
      <c r="C1183" s="384"/>
      <c r="D1183" s="387"/>
      <c r="E1183" s="390"/>
      <c r="F1183" s="6"/>
      <c r="G1183" s="162">
        <v>321</v>
      </c>
      <c r="H1183" s="68" t="s">
        <v>448</v>
      </c>
      <c r="I1183" s="69">
        <v>3</v>
      </c>
      <c r="J1183" s="1">
        <f t="shared" ref="J1183:J1188" si="142">I1183*15%/398</f>
        <v>1.1306532663316582E-3</v>
      </c>
      <c r="K1183" s="164" t="str">
        <f t="shared" si="137"/>
        <v/>
      </c>
      <c r="L1183" s="40">
        <v>3</v>
      </c>
      <c r="M1183" s="1">
        <f t="shared" ref="M1183:M1188" si="143">L1183*15%/398</f>
        <v>1.1306532663316582E-3</v>
      </c>
    </row>
    <row r="1184" spans="1:13" ht="28.95" customHeight="1" x14ac:dyDescent="0.4">
      <c r="A1184" s="378"/>
      <c r="B1184" s="381"/>
      <c r="C1184" s="384"/>
      <c r="D1184" s="387"/>
      <c r="E1184" s="390"/>
      <c r="F1184" s="6"/>
      <c r="G1184" s="162">
        <v>322</v>
      </c>
      <c r="H1184" s="68" t="s">
        <v>634</v>
      </c>
      <c r="I1184" s="69">
        <v>3</v>
      </c>
      <c r="J1184" s="1">
        <f t="shared" si="142"/>
        <v>1.1306532663316582E-3</v>
      </c>
      <c r="K1184" s="164" t="str">
        <f t="shared" si="137"/>
        <v/>
      </c>
      <c r="L1184" s="40">
        <v>3</v>
      </c>
      <c r="M1184" s="1">
        <f t="shared" si="143"/>
        <v>1.1306532663316582E-3</v>
      </c>
    </row>
    <row r="1185" spans="1:13" ht="50.4" x14ac:dyDescent="0.4">
      <c r="A1185" s="378"/>
      <c r="B1185" s="381"/>
      <c r="C1185" s="165" t="s">
        <v>233</v>
      </c>
      <c r="D1185" s="158" t="s">
        <v>712</v>
      </c>
      <c r="E1185" s="390"/>
      <c r="F1185" s="6"/>
      <c r="G1185" s="162">
        <v>323</v>
      </c>
      <c r="H1185" s="68" t="s">
        <v>1032</v>
      </c>
      <c r="I1185" s="69">
        <v>6</v>
      </c>
      <c r="J1185" s="1">
        <f t="shared" si="142"/>
        <v>2.2613065326633165E-3</v>
      </c>
      <c r="K1185" s="164" t="str">
        <f t="shared" si="137"/>
        <v/>
      </c>
      <c r="L1185" s="40">
        <v>6</v>
      </c>
      <c r="M1185" s="1">
        <f t="shared" si="143"/>
        <v>2.2613065326633165E-3</v>
      </c>
    </row>
    <row r="1186" spans="1:13" ht="15.6" customHeight="1" x14ac:dyDescent="0.4">
      <c r="A1186" s="378"/>
      <c r="B1186" s="381"/>
      <c r="C1186" s="384" t="s">
        <v>234</v>
      </c>
      <c r="D1186" s="387" t="s">
        <v>630</v>
      </c>
      <c r="E1186" s="390"/>
      <c r="F1186" s="6"/>
      <c r="G1186" s="162">
        <v>324</v>
      </c>
      <c r="H1186" s="68" t="s">
        <v>583</v>
      </c>
      <c r="I1186" s="69">
        <v>2</v>
      </c>
      <c r="J1186" s="1">
        <f t="shared" si="142"/>
        <v>7.537688442211055E-4</v>
      </c>
      <c r="K1186" s="164" t="str">
        <f t="shared" si="137"/>
        <v/>
      </c>
      <c r="L1186" s="40">
        <v>2</v>
      </c>
      <c r="M1186" s="1">
        <f t="shared" si="143"/>
        <v>7.537688442211055E-4</v>
      </c>
    </row>
    <row r="1187" spans="1:13" ht="25.2" x14ac:dyDescent="0.4">
      <c r="A1187" s="378"/>
      <c r="B1187" s="381"/>
      <c r="C1187" s="384"/>
      <c r="D1187" s="387"/>
      <c r="E1187" s="390"/>
      <c r="F1187" s="6"/>
      <c r="G1187" s="162">
        <v>325</v>
      </c>
      <c r="H1187" s="68" t="s">
        <v>1033</v>
      </c>
      <c r="I1187" s="69">
        <v>2</v>
      </c>
      <c r="J1187" s="1">
        <f t="shared" si="142"/>
        <v>7.537688442211055E-4</v>
      </c>
      <c r="K1187" s="164" t="str">
        <f t="shared" si="137"/>
        <v/>
      </c>
      <c r="L1187" s="40">
        <v>2</v>
      </c>
      <c r="M1187" s="1">
        <f t="shared" si="143"/>
        <v>7.537688442211055E-4</v>
      </c>
    </row>
    <row r="1188" spans="1:13" ht="25.2" x14ac:dyDescent="0.4">
      <c r="A1188" s="378"/>
      <c r="B1188" s="381"/>
      <c r="C1188" s="384"/>
      <c r="D1188" s="387"/>
      <c r="E1188" s="390"/>
      <c r="F1188" s="6"/>
      <c r="G1188" s="162">
        <v>326</v>
      </c>
      <c r="H1188" s="68" t="s">
        <v>239</v>
      </c>
      <c r="I1188" s="69">
        <v>3</v>
      </c>
      <c r="J1188" s="1">
        <f t="shared" si="142"/>
        <v>1.1306532663316582E-3</v>
      </c>
      <c r="K1188" s="164" t="str">
        <f t="shared" si="137"/>
        <v/>
      </c>
      <c r="L1188" s="40">
        <v>3</v>
      </c>
      <c r="M1188" s="1">
        <f t="shared" si="143"/>
        <v>1.1306532663316582E-3</v>
      </c>
    </row>
    <row r="1189" spans="1:13" ht="16.2" customHeight="1" thickBot="1" x14ac:dyDescent="0.45">
      <c r="A1189" s="379"/>
      <c r="B1189" s="382"/>
      <c r="C1189" s="385"/>
      <c r="D1189" s="388"/>
      <c r="E1189" s="391"/>
      <c r="F1189" s="6"/>
      <c r="G1189" s="392" t="s">
        <v>4</v>
      </c>
      <c r="H1189" s="393"/>
      <c r="I1189" s="70">
        <f>SUM(I1181:I1188)</f>
        <v>26</v>
      </c>
      <c r="J1189" s="2">
        <f>SUM(J1181:J1188)</f>
        <v>9.7989949748743723E-3</v>
      </c>
      <c r="K1189" s="236" t="str">
        <f t="shared" si="137"/>
        <v/>
      </c>
      <c r="L1189" s="3">
        <f>SUM(L1181:L1188)</f>
        <v>26</v>
      </c>
      <c r="M1189" s="2">
        <f>SUM(M1181:M1188)</f>
        <v>9.7989949748743723E-3</v>
      </c>
    </row>
    <row r="1190" spans="1:13" ht="6" customHeight="1" thickBot="1" x14ac:dyDescent="0.45">
      <c r="A1190" s="48"/>
      <c r="B1190" s="42"/>
      <c r="C1190" s="48"/>
      <c r="D1190" s="65"/>
      <c r="E1190" s="48"/>
      <c r="G1190" s="84"/>
      <c r="H1190" s="84"/>
      <c r="I1190" s="91"/>
      <c r="J1190" s="92"/>
      <c r="K1190" s="48"/>
      <c r="L1190" s="95"/>
      <c r="M1190" s="102"/>
    </row>
    <row r="1191" spans="1:13" x14ac:dyDescent="0.4">
      <c r="A1191" s="373" t="s">
        <v>186</v>
      </c>
      <c r="B1191" s="374"/>
      <c r="C1191" s="374"/>
      <c r="D1191" s="374"/>
      <c r="E1191" s="374"/>
      <c r="F1191" s="374"/>
      <c r="G1191" s="374"/>
      <c r="H1191" s="374"/>
      <c r="I1191" s="374"/>
      <c r="J1191" s="375"/>
      <c r="K1191" s="164"/>
      <c r="L1191" s="33" t="s">
        <v>72</v>
      </c>
      <c r="M1191" s="34" t="s">
        <v>82</v>
      </c>
    </row>
    <row r="1192" spans="1:13" x14ac:dyDescent="0.4">
      <c r="A1192" s="162">
        <f>G1181</f>
        <v>319</v>
      </c>
      <c r="B1192" s="412"/>
      <c r="C1192" s="412"/>
      <c r="D1192" s="412"/>
      <c r="E1192" s="412"/>
      <c r="F1192" s="412"/>
      <c r="G1192" s="412"/>
      <c r="H1192" s="412"/>
      <c r="I1192" s="412"/>
      <c r="J1192" s="413"/>
      <c r="K1192" s="48"/>
      <c r="L1192" s="36"/>
      <c r="M1192" s="37"/>
    </row>
    <row r="1193" spans="1:13" x14ac:dyDescent="0.4">
      <c r="A1193" s="162">
        <f t="shared" ref="A1193" si="144">G1182</f>
        <v>320</v>
      </c>
      <c r="B1193" s="412"/>
      <c r="C1193" s="412"/>
      <c r="D1193" s="412"/>
      <c r="E1193" s="412"/>
      <c r="F1193" s="412"/>
      <c r="G1193" s="412"/>
      <c r="H1193" s="412"/>
      <c r="I1193" s="412"/>
      <c r="J1193" s="413"/>
      <c r="K1193" s="48"/>
      <c r="L1193" s="36"/>
      <c r="M1193" s="37"/>
    </row>
    <row r="1194" spans="1:13" x14ac:dyDescent="0.4">
      <c r="A1194" s="162">
        <f t="shared" ref="A1194:A1199" si="145">G1183</f>
        <v>321</v>
      </c>
      <c r="B1194" s="412"/>
      <c r="C1194" s="412"/>
      <c r="D1194" s="412"/>
      <c r="E1194" s="412"/>
      <c r="F1194" s="412"/>
      <c r="G1194" s="412"/>
      <c r="H1194" s="412"/>
      <c r="I1194" s="412"/>
      <c r="J1194" s="413"/>
      <c r="K1194" s="48"/>
      <c r="L1194" s="36"/>
      <c r="M1194" s="37"/>
    </row>
    <row r="1195" spans="1:13" x14ac:dyDescent="0.4">
      <c r="A1195" s="162">
        <f t="shared" si="145"/>
        <v>322</v>
      </c>
      <c r="B1195" s="412"/>
      <c r="C1195" s="412"/>
      <c r="D1195" s="412"/>
      <c r="E1195" s="412"/>
      <c r="F1195" s="412"/>
      <c r="G1195" s="412"/>
      <c r="H1195" s="412"/>
      <c r="I1195" s="412"/>
      <c r="J1195" s="413"/>
      <c r="K1195" s="48"/>
      <c r="L1195" s="36"/>
      <c r="M1195" s="37"/>
    </row>
    <row r="1196" spans="1:13" x14ac:dyDescent="0.4">
      <c r="A1196" s="162">
        <f t="shared" si="145"/>
        <v>323</v>
      </c>
      <c r="B1196" s="412"/>
      <c r="C1196" s="412"/>
      <c r="D1196" s="412"/>
      <c r="E1196" s="412"/>
      <c r="F1196" s="412"/>
      <c r="G1196" s="412"/>
      <c r="H1196" s="412"/>
      <c r="I1196" s="412"/>
      <c r="J1196" s="413"/>
      <c r="K1196" s="48"/>
      <c r="L1196" s="36"/>
      <c r="M1196" s="37"/>
    </row>
    <row r="1197" spans="1:13" x14ac:dyDescent="0.4">
      <c r="A1197" s="162">
        <f t="shared" si="145"/>
        <v>324</v>
      </c>
      <c r="B1197" s="412"/>
      <c r="C1197" s="412"/>
      <c r="D1197" s="412"/>
      <c r="E1197" s="412"/>
      <c r="F1197" s="412"/>
      <c r="G1197" s="412"/>
      <c r="H1197" s="412"/>
      <c r="I1197" s="412"/>
      <c r="J1197" s="413"/>
      <c r="K1197" s="48"/>
      <c r="L1197" s="36"/>
      <c r="M1197" s="37"/>
    </row>
    <row r="1198" spans="1:13" x14ac:dyDescent="0.4">
      <c r="A1198" s="162">
        <f t="shared" si="145"/>
        <v>325</v>
      </c>
      <c r="B1198" s="412"/>
      <c r="C1198" s="412"/>
      <c r="D1198" s="412"/>
      <c r="E1198" s="412"/>
      <c r="F1198" s="412"/>
      <c r="G1198" s="412"/>
      <c r="H1198" s="412"/>
      <c r="I1198" s="412"/>
      <c r="J1198" s="413"/>
      <c r="K1198" s="48"/>
      <c r="L1198" s="36"/>
      <c r="M1198" s="37"/>
    </row>
    <row r="1199" spans="1:13" ht="13.2" thickBot="1" x14ac:dyDescent="0.45">
      <c r="A1199" s="163">
        <f t="shared" si="145"/>
        <v>326</v>
      </c>
      <c r="B1199" s="427"/>
      <c r="C1199" s="427"/>
      <c r="D1199" s="427"/>
      <c r="E1199" s="427"/>
      <c r="F1199" s="427"/>
      <c r="G1199" s="427"/>
      <c r="H1199" s="427"/>
      <c r="I1199" s="427"/>
      <c r="J1199" s="428"/>
      <c r="K1199" s="48"/>
      <c r="L1199" s="38"/>
      <c r="M1199" s="39"/>
    </row>
    <row r="1200" spans="1:13" ht="6" customHeight="1" thickBot="1" x14ac:dyDescent="0.45">
      <c r="A1200" s="30"/>
      <c r="B1200" s="42"/>
      <c r="C1200" s="42"/>
      <c r="D1200" s="42"/>
      <c r="E1200" s="42"/>
      <c r="F1200" s="42"/>
      <c r="G1200" s="42"/>
      <c r="H1200" s="42"/>
      <c r="I1200" s="43"/>
      <c r="J1200" s="43"/>
      <c r="K1200" s="48"/>
      <c r="L1200" s="43"/>
      <c r="M1200" s="43"/>
    </row>
    <row r="1201" spans="1:13" ht="12.6" customHeight="1" x14ac:dyDescent="0.4">
      <c r="A1201" s="377">
        <v>11.3</v>
      </c>
      <c r="B1201" s="380" t="s">
        <v>731</v>
      </c>
      <c r="C1201" s="383" t="s">
        <v>63</v>
      </c>
      <c r="D1201" s="386" t="s">
        <v>713</v>
      </c>
      <c r="E1201" s="389">
        <f>I1212</f>
        <v>29</v>
      </c>
      <c r="F1201" s="56"/>
      <c r="G1201" s="161">
        <v>327</v>
      </c>
      <c r="H1201" s="4" t="s">
        <v>316</v>
      </c>
      <c r="I1201" s="73">
        <v>2</v>
      </c>
      <c r="J1201" s="74">
        <f>I1201*15%/398</f>
        <v>7.537688442211055E-4</v>
      </c>
      <c r="K1201" s="164" t="str">
        <f t="shared" si="137"/>
        <v/>
      </c>
      <c r="L1201" s="94">
        <v>2</v>
      </c>
      <c r="M1201" s="74">
        <f>L1201*15%/398</f>
        <v>7.537688442211055E-4</v>
      </c>
    </row>
    <row r="1202" spans="1:13" ht="15.6" customHeight="1" x14ac:dyDescent="0.4">
      <c r="A1202" s="378"/>
      <c r="B1202" s="381"/>
      <c r="C1202" s="384"/>
      <c r="D1202" s="387"/>
      <c r="E1202" s="390"/>
      <c r="F1202" s="56"/>
      <c r="G1202" s="162">
        <v>328</v>
      </c>
      <c r="H1202" s="68" t="s">
        <v>875</v>
      </c>
      <c r="I1202" s="69">
        <v>3</v>
      </c>
      <c r="J1202" s="1">
        <f>I1202*15%/398</f>
        <v>1.1306532663316582E-3</v>
      </c>
      <c r="K1202" s="164" t="str">
        <f t="shared" si="137"/>
        <v/>
      </c>
      <c r="L1202" s="40">
        <v>3</v>
      </c>
      <c r="M1202" s="1">
        <f>L1202*15%/398</f>
        <v>1.1306532663316582E-3</v>
      </c>
    </row>
    <row r="1203" spans="1:13" ht="25.2" x14ac:dyDescent="0.4">
      <c r="A1203" s="378"/>
      <c r="B1203" s="381"/>
      <c r="C1203" s="384"/>
      <c r="D1203" s="387"/>
      <c r="E1203" s="390"/>
      <c r="F1203" s="56"/>
      <c r="G1203" s="162">
        <v>329</v>
      </c>
      <c r="H1203" s="68" t="s">
        <v>714</v>
      </c>
      <c r="I1203" s="69">
        <v>2</v>
      </c>
      <c r="J1203" s="1">
        <f t="shared" ref="J1203:J1211" si="146">I1203*15%/398</f>
        <v>7.537688442211055E-4</v>
      </c>
      <c r="K1203" s="164" t="str">
        <f t="shared" si="137"/>
        <v/>
      </c>
      <c r="L1203" s="40">
        <v>2</v>
      </c>
      <c r="M1203" s="1">
        <f t="shared" ref="M1203:M1211" si="147">L1203*15%/398</f>
        <v>7.537688442211055E-4</v>
      </c>
    </row>
    <row r="1204" spans="1:13" ht="15.6" customHeight="1" x14ac:dyDescent="0.4">
      <c r="A1204" s="378"/>
      <c r="B1204" s="381"/>
      <c r="C1204" s="384"/>
      <c r="D1204" s="387"/>
      <c r="E1204" s="390"/>
      <c r="F1204" s="56"/>
      <c r="G1204" s="162">
        <v>330</v>
      </c>
      <c r="H1204" s="68" t="s">
        <v>312</v>
      </c>
      <c r="I1204" s="69">
        <v>2</v>
      </c>
      <c r="J1204" s="1">
        <f t="shared" si="146"/>
        <v>7.537688442211055E-4</v>
      </c>
      <c r="K1204" s="164" t="str">
        <f t="shared" si="137"/>
        <v/>
      </c>
      <c r="L1204" s="40">
        <v>2</v>
      </c>
      <c r="M1204" s="1">
        <f t="shared" si="147"/>
        <v>7.537688442211055E-4</v>
      </c>
    </row>
    <row r="1205" spans="1:13" ht="25.2" x14ac:dyDescent="0.4">
      <c r="A1205" s="378"/>
      <c r="B1205" s="381"/>
      <c r="C1205" s="384"/>
      <c r="D1205" s="387"/>
      <c r="E1205" s="390"/>
      <c r="F1205" s="56"/>
      <c r="G1205" s="162">
        <v>331</v>
      </c>
      <c r="H1205" s="68" t="s">
        <v>240</v>
      </c>
      <c r="I1205" s="69">
        <v>2</v>
      </c>
      <c r="J1205" s="1">
        <f t="shared" si="146"/>
        <v>7.537688442211055E-4</v>
      </c>
      <c r="K1205" s="164" t="str">
        <f t="shared" si="137"/>
        <v/>
      </c>
      <c r="L1205" s="40">
        <v>2</v>
      </c>
      <c r="M1205" s="1">
        <f t="shared" si="147"/>
        <v>7.537688442211055E-4</v>
      </c>
    </row>
    <row r="1206" spans="1:13" ht="15.6" customHeight="1" x14ac:dyDescent="0.4">
      <c r="A1206" s="378"/>
      <c r="B1206" s="381"/>
      <c r="C1206" s="384"/>
      <c r="D1206" s="387"/>
      <c r="E1206" s="390"/>
      <c r="F1206" s="56"/>
      <c r="G1206" s="162">
        <v>332</v>
      </c>
      <c r="H1206" s="68" t="s">
        <v>1031</v>
      </c>
      <c r="I1206" s="69">
        <v>2</v>
      </c>
      <c r="J1206" s="1">
        <f t="shared" si="146"/>
        <v>7.537688442211055E-4</v>
      </c>
      <c r="K1206" s="164" t="str">
        <f t="shared" si="137"/>
        <v/>
      </c>
      <c r="L1206" s="40">
        <v>2</v>
      </c>
      <c r="M1206" s="1">
        <f t="shared" si="147"/>
        <v>7.537688442211055E-4</v>
      </c>
    </row>
    <row r="1207" spans="1:13" ht="15.6" customHeight="1" x14ac:dyDescent="0.4">
      <c r="A1207" s="378"/>
      <c r="B1207" s="381"/>
      <c r="C1207" s="384"/>
      <c r="D1207" s="387"/>
      <c r="E1207" s="390"/>
      <c r="F1207" s="56"/>
      <c r="G1207" s="162">
        <v>333</v>
      </c>
      <c r="H1207" s="68" t="s">
        <v>863</v>
      </c>
      <c r="I1207" s="69">
        <v>2</v>
      </c>
      <c r="J1207" s="1">
        <f t="shared" si="146"/>
        <v>7.537688442211055E-4</v>
      </c>
      <c r="K1207" s="164" t="str">
        <f t="shared" si="137"/>
        <v/>
      </c>
      <c r="L1207" s="40">
        <v>2</v>
      </c>
      <c r="M1207" s="1">
        <f t="shared" si="147"/>
        <v>7.537688442211055E-4</v>
      </c>
    </row>
    <row r="1208" spans="1:13" ht="15.6" customHeight="1" x14ac:dyDescent="0.4">
      <c r="A1208" s="378"/>
      <c r="B1208" s="381"/>
      <c r="C1208" s="384"/>
      <c r="D1208" s="387"/>
      <c r="E1208" s="390"/>
      <c r="F1208" s="6"/>
      <c r="G1208" s="162">
        <v>334</v>
      </c>
      <c r="H1208" s="68" t="s">
        <v>241</v>
      </c>
      <c r="I1208" s="69">
        <v>4</v>
      </c>
      <c r="J1208" s="1">
        <f t="shared" si="146"/>
        <v>1.507537688442211E-3</v>
      </c>
      <c r="K1208" s="164" t="str">
        <f t="shared" si="137"/>
        <v/>
      </c>
      <c r="L1208" s="40">
        <v>4</v>
      </c>
      <c r="M1208" s="1">
        <f t="shared" si="147"/>
        <v>1.507537688442211E-3</v>
      </c>
    </row>
    <row r="1209" spans="1:13" ht="15.6" customHeight="1" x14ac:dyDescent="0.4">
      <c r="A1209" s="378"/>
      <c r="B1209" s="381"/>
      <c r="C1209" s="384"/>
      <c r="D1209" s="387"/>
      <c r="E1209" s="390"/>
      <c r="F1209" s="6"/>
      <c r="G1209" s="162">
        <v>335</v>
      </c>
      <c r="H1209" s="68" t="s">
        <v>878</v>
      </c>
      <c r="I1209" s="69">
        <v>3</v>
      </c>
      <c r="J1209" s="1">
        <f t="shared" si="146"/>
        <v>1.1306532663316582E-3</v>
      </c>
      <c r="K1209" s="164" t="str">
        <f t="shared" si="137"/>
        <v/>
      </c>
      <c r="L1209" s="40">
        <v>3</v>
      </c>
      <c r="M1209" s="1">
        <f t="shared" si="147"/>
        <v>1.1306532663316582E-3</v>
      </c>
    </row>
    <row r="1210" spans="1:13" ht="15.6" customHeight="1" x14ac:dyDescent="0.4">
      <c r="A1210" s="378"/>
      <c r="B1210" s="381"/>
      <c r="C1210" s="384"/>
      <c r="D1210" s="387"/>
      <c r="E1210" s="390"/>
      <c r="F1210" s="6"/>
      <c r="G1210" s="162">
        <v>336</v>
      </c>
      <c r="H1210" s="208" t="s">
        <v>679</v>
      </c>
      <c r="I1210" s="69">
        <v>4</v>
      </c>
      <c r="J1210" s="1">
        <f t="shared" si="146"/>
        <v>1.507537688442211E-3</v>
      </c>
      <c r="K1210" s="164" t="str">
        <f t="shared" si="137"/>
        <v/>
      </c>
      <c r="L1210" s="40">
        <v>4</v>
      </c>
      <c r="M1210" s="1">
        <f t="shared" si="147"/>
        <v>1.507537688442211E-3</v>
      </c>
    </row>
    <row r="1211" spans="1:13" ht="15.6" customHeight="1" x14ac:dyDescent="0.4">
      <c r="A1211" s="378"/>
      <c r="B1211" s="381"/>
      <c r="C1211" s="384"/>
      <c r="D1211" s="387"/>
      <c r="E1211" s="390"/>
      <c r="F1211" s="6"/>
      <c r="G1211" s="162">
        <v>337</v>
      </c>
      <c r="H1211" s="68" t="s">
        <v>242</v>
      </c>
      <c r="I1211" s="69">
        <v>3</v>
      </c>
      <c r="J1211" s="1">
        <f t="shared" si="146"/>
        <v>1.1306532663316582E-3</v>
      </c>
      <c r="K1211" s="164" t="str">
        <f t="shared" si="137"/>
        <v/>
      </c>
      <c r="L1211" s="40">
        <v>3</v>
      </c>
      <c r="M1211" s="1">
        <f t="shared" si="147"/>
        <v>1.1306532663316582E-3</v>
      </c>
    </row>
    <row r="1212" spans="1:13" ht="16.2" customHeight="1" thickBot="1" x14ac:dyDescent="0.45">
      <c r="A1212" s="379"/>
      <c r="B1212" s="382"/>
      <c r="C1212" s="385"/>
      <c r="D1212" s="388"/>
      <c r="E1212" s="391"/>
      <c r="F1212" s="6"/>
      <c r="G1212" s="392" t="s">
        <v>4</v>
      </c>
      <c r="H1212" s="393"/>
      <c r="I1212" s="70">
        <f>SUM(I1201:I1211)</f>
        <v>29</v>
      </c>
      <c r="J1212" s="2">
        <f>SUM(J1201:J1211)</f>
        <v>1.0929648241206031E-2</v>
      </c>
      <c r="K1212" s="236" t="str">
        <f t="shared" si="137"/>
        <v/>
      </c>
      <c r="L1212" s="3">
        <f>SUM(L1201:L1211)</f>
        <v>29</v>
      </c>
      <c r="M1212" s="2">
        <f>SUM(M1201:M1211)</f>
        <v>1.0929648241206031E-2</v>
      </c>
    </row>
    <row r="1213" spans="1:13" ht="6" customHeight="1" thickBot="1" x14ac:dyDescent="0.45">
      <c r="K1213" s="48"/>
    </row>
    <row r="1214" spans="1:13" x14ac:dyDescent="0.4">
      <c r="A1214" s="373" t="s">
        <v>186</v>
      </c>
      <c r="B1214" s="374"/>
      <c r="C1214" s="374"/>
      <c r="D1214" s="374"/>
      <c r="E1214" s="374"/>
      <c r="F1214" s="374"/>
      <c r="G1214" s="374"/>
      <c r="H1214" s="374"/>
      <c r="I1214" s="374"/>
      <c r="J1214" s="375"/>
      <c r="K1214" s="164"/>
      <c r="L1214" s="33" t="s">
        <v>72</v>
      </c>
      <c r="M1214" s="34" t="s">
        <v>82</v>
      </c>
    </row>
    <row r="1215" spans="1:13" x14ac:dyDescent="0.4">
      <c r="A1215" s="162">
        <f>G1201</f>
        <v>327</v>
      </c>
      <c r="B1215" s="412"/>
      <c r="C1215" s="412"/>
      <c r="D1215" s="412"/>
      <c r="E1215" s="412"/>
      <c r="F1215" s="412"/>
      <c r="G1215" s="412"/>
      <c r="H1215" s="412"/>
      <c r="I1215" s="412"/>
      <c r="J1215" s="413"/>
      <c r="K1215" s="48"/>
      <c r="L1215" s="36"/>
      <c r="M1215" s="37"/>
    </row>
    <row r="1216" spans="1:13" x14ac:dyDescent="0.4">
      <c r="A1216" s="162">
        <f t="shared" ref="A1216:A1225" si="148">G1202</f>
        <v>328</v>
      </c>
      <c r="B1216" s="412"/>
      <c r="C1216" s="412"/>
      <c r="D1216" s="412"/>
      <c r="E1216" s="412"/>
      <c r="F1216" s="412"/>
      <c r="G1216" s="412"/>
      <c r="H1216" s="412"/>
      <c r="I1216" s="412"/>
      <c r="J1216" s="413"/>
      <c r="K1216" s="48"/>
      <c r="L1216" s="36"/>
      <c r="M1216" s="37"/>
    </row>
    <row r="1217" spans="1:13" x14ac:dyDescent="0.4">
      <c r="A1217" s="162">
        <f t="shared" si="148"/>
        <v>329</v>
      </c>
      <c r="B1217" s="412"/>
      <c r="C1217" s="412"/>
      <c r="D1217" s="412"/>
      <c r="E1217" s="412"/>
      <c r="F1217" s="412"/>
      <c r="G1217" s="412"/>
      <c r="H1217" s="412"/>
      <c r="I1217" s="412"/>
      <c r="J1217" s="413"/>
      <c r="K1217" s="48"/>
      <c r="L1217" s="36"/>
      <c r="M1217" s="37"/>
    </row>
    <row r="1218" spans="1:13" x14ac:dyDescent="0.4">
      <c r="A1218" s="162">
        <f t="shared" si="148"/>
        <v>330</v>
      </c>
      <c r="B1218" s="412"/>
      <c r="C1218" s="412"/>
      <c r="D1218" s="412"/>
      <c r="E1218" s="412"/>
      <c r="F1218" s="412"/>
      <c r="G1218" s="412"/>
      <c r="H1218" s="412"/>
      <c r="I1218" s="412"/>
      <c r="J1218" s="413"/>
      <c r="K1218" s="48"/>
      <c r="L1218" s="36"/>
      <c r="M1218" s="37"/>
    </row>
    <row r="1219" spans="1:13" x14ac:dyDescent="0.4">
      <c r="A1219" s="162">
        <f t="shared" si="148"/>
        <v>331</v>
      </c>
      <c r="B1219" s="412"/>
      <c r="C1219" s="412"/>
      <c r="D1219" s="412"/>
      <c r="E1219" s="412"/>
      <c r="F1219" s="412"/>
      <c r="G1219" s="412"/>
      <c r="H1219" s="412"/>
      <c r="I1219" s="412"/>
      <c r="J1219" s="413"/>
      <c r="K1219" s="48"/>
      <c r="L1219" s="36"/>
      <c r="M1219" s="37"/>
    </row>
    <row r="1220" spans="1:13" x14ac:dyDescent="0.4">
      <c r="A1220" s="162">
        <f t="shared" si="148"/>
        <v>332</v>
      </c>
      <c r="B1220" s="412"/>
      <c r="C1220" s="412"/>
      <c r="D1220" s="412"/>
      <c r="E1220" s="412"/>
      <c r="F1220" s="412"/>
      <c r="G1220" s="412"/>
      <c r="H1220" s="412"/>
      <c r="I1220" s="412"/>
      <c r="J1220" s="413"/>
      <c r="K1220" s="48"/>
      <c r="L1220" s="36"/>
      <c r="M1220" s="37"/>
    </row>
    <row r="1221" spans="1:13" x14ac:dyDescent="0.4">
      <c r="A1221" s="162">
        <f t="shared" si="148"/>
        <v>333</v>
      </c>
      <c r="B1221" s="412"/>
      <c r="C1221" s="412"/>
      <c r="D1221" s="412"/>
      <c r="E1221" s="412"/>
      <c r="F1221" s="412"/>
      <c r="G1221" s="412"/>
      <c r="H1221" s="412"/>
      <c r="I1221" s="412"/>
      <c r="J1221" s="413"/>
      <c r="K1221" s="48"/>
      <c r="L1221" s="36"/>
      <c r="M1221" s="37"/>
    </row>
    <row r="1222" spans="1:13" x14ac:dyDescent="0.4">
      <c r="A1222" s="162">
        <f t="shared" si="148"/>
        <v>334</v>
      </c>
      <c r="B1222" s="412"/>
      <c r="C1222" s="412"/>
      <c r="D1222" s="412"/>
      <c r="E1222" s="412"/>
      <c r="F1222" s="412"/>
      <c r="G1222" s="412"/>
      <c r="H1222" s="412"/>
      <c r="I1222" s="412"/>
      <c r="J1222" s="413"/>
      <c r="K1222" s="48"/>
      <c r="L1222" s="36"/>
      <c r="M1222" s="37"/>
    </row>
    <row r="1223" spans="1:13" x14ac:dyDescent="0.4">
      <c r="A1223" s="162">
        <f t="shared" si="148"/>
        <v>335</v>
      </c>
      <c r="B1223" s="412"/>
      <c r="C1223" s="412"/>
      <c r="D1223" s="412"/>
      <c r="E1223" s="412"/>
      <c r="F1223" s="412"/>
      <c r="G1223" s="412"/>
      <c r="H1223" s="412"/>
      <c r="I1223" s="412"/>
      <c r="J1223" s="413"/>
      <c r="K1223" s="48"/>
      <c r="L1223" s="36"/>
      <c r="M1223" s="37"/>
    </row>
    <row r="1224" spans="1:13" x14ac:dyDescent="0.4">
      <c r="A1224" s="162">
        <f t="shared" si="148"/>
        <v>336</v>
      </c>
      <c r="B1224" s="412"/>
      <c r="C1224" s="412"/>
      <c r="D1224" s="412"/>
      <c r="E1224" s="412"/>
      <c r="F1224" s="412"/>
      <c r="G1224" s="412"/>
      <c r="H1224" s="412"/>
      <c r="I1224" s="412"/>
      <c r="J1224" s="413"/>
      <c r="K1224" s="48"/>
      <c r="L1224" s="36"/>
      <c r="M1224" s="37"/>
    </row>
    <row r="1225" spans="1:13" ht="13.2" thickBot="1" x14ac:dyDescent="0.45">
      <c r="A1225" s="163">
        <f t="shared" si="148"/>
        <v>337</v>
      </c>
      <c r="B1225" s="427"/>
      <c r="C1225" s="427"/>
      <c r="D1225" s="427"/>
      <c r="E1225" s="427"/>
      <c r="F1225" s="427"/>
      <c r="G1225" s="427"/>
      <c r="H1225" s="427"/>
      <c r="I1225" s="427"/>
      <c r="J1225" s="428"/>
      <c r="K1225" s="48"/>
      <c r="L1225" s="38"/>
      <c r="M1225" s="39"/>
    </row>
    <row r="1226" spans="1:13" x14ac:dyDescent="0.4">
      <c r="A1226" s="164"/>
      <c r="B1226" s="65"/>
      <c r="C1226" s="65"/>
      <c r="D1226" s="65"/>
      <c r="E1226" s="65"/>
      <c r="F1226" s="65"/>
      <c r="G1226" s="65"/>
      <c r="H1226" s="65"/>
      <c r="I1226" s="65"/>
      <c r="J1226" s="65"/>
      <c r="K1226" s="48"/>
      <c r="L1226" s="30"/>
      <c r="M1226" s="30"/>
    </row>
    <row r="1227" spans="1:13" ht="25.2" x14ac:dyDescent="0.4">
      <c r="A1227" s="373" t="s">
        <v>980</v>
      </c>
      <c r="B1227" s="374"/>
      <c r="C1227" s="374"/>
      <c r="D1227" s="374"/>
      <c r="E1227" s="375"/>
      <c r="F1227" s="153"/>
      <c r="G1227" s="433" t="s">
        <v>981</v>
      </c>
      <c r="H1227" s="434"/>
      <c r="I1227" s="435">
        <f>I1289+I1393</f>
        <v>242</v>
      </c>
      <c r="J1227" s="436"/>
      <c r="K1227" s="164"/>
      <c r="L1227" s="194" t="s">
        <v>621</v>
      </c>
      <c r="M1227" s="195">
        <f>L1289+L1393</f>
        <v>233</v>
      </c>
    </row>
    <row r="1228" spans="1:13" ht="24" customHeight="1" x14ac:dyDescent="0.4">
      <c r="A1228" s="431" t="s">
        <v>452</v>
      </c>
      <c r="B1228" s="429" t="s">
        <v>179</v>
      </c>
      <c r="C1228" s="432" t="s">
        <v>272</v>
      </c>
      <c r="D1228" s="429" t="s">
        <v>213</v>
      </c>
      <c r="E1228" s="430" t="s">
        <v>2</v>
      </c>
      <c r="F1228" s="153"/>
      <c r="G1228" s="437" t="s">
        <v>176</v>
      </c>
      <c r="H1228" s="439" t="s">
        <v>177</v>
      </c>
      <c r="I1228" s="441" t="s">
        <v>181</v>
      </c>
      <c r="J1228" s="443" t="s">
        <v>3</v>
      </c>
      <c r="K1228" s="164"/>
      <c r="L1228" s="431" t="s">
        <v>6</v>
      </c>
      <c r="M1228" s="430"/>
    </row>
    <row r="1229" spans="1:13" x14ac:dyDescent="0.4">
      <c r="A1229" s="431"/>
      <c r="B1229" s="429"/>
      <c r="C1229" s="432"/>
      <c r="D1229" s="429"/>
      <c r="E1229" s="430"/>
      <c r="F1229" s="7"/>
      <c r="G1229" s="438"/>
      <c r="H1229" s="440"/>
      <c r="I1229" s="442"/>
      <c r="J1229" s="444"/>
      <c r="K1229" s="164"/>
      <c r="L1229" s="191" t="s">
        <v>0</v>
      </c>
      <c r="M1229" s="192" t="s">
        <v>1</v>
      </c>
    </row>
    <row r="1230" spans="1:13" ht="39.6" customHeight="1" x14ac:dyDescent="0.4">
      <c r="A1230" s="378">
        <v>11.4</v>
      </c>
      <c r="B1230" s="381" t="s">
        <v>998</v>
      </c>
      <c r="C1230" s="158" t="s">
        <v>64</v>
      </c>
      <c r="D1230" s="158" t="s">
        <v>317</v>
      </c>
      <c r="E1230" s="390">
        <f>I1289</f>
        <v>129</v>
      </c>
      <c r="F1230" s="11"/>
      <c r="G1230" s="66">
        <v>338</v>
      </c>
      <c r="H1230" s="215" t="s">
        <v>691</v>
      </c>
      <c r="I1230" s="217">
        <v>2</v>
      </c>
      <c r="J1230" s="218">
        <f>I1230*15%/398</f>
        <v>7.537688442211055E-4</v>
      </c>
      <c r="K1230" s="164" t="str">
        <f t="shared" ref="K1230:K1281" si="149">IF(AND(L1230&gt;=0,L1230&lt;=I1230),"",IF(AND(L1230&gt;I1230),"*"))</f>
        <v/>
      </c>
      <c r="L1230" s="219"/>
      <c r="M1230" s="218">
        <f>L1230*15%/398</f>
        <v>0</v>
      </c>
    </row>
    <row r="1231" spans="1:13" ht="55.95" customHeight="1" x14ac:dyDescent="0.4">
      <c r="A1231" s="378"/>
      <c r="B1231" s="381"/>
      <c r="C1231" s="387" t="s">
        <v>351</v>
      </c>
      <c r="D1231" s="387" t="s">
        <v>457</v>
      </c>
      <c r="E1231" s="390"/>
      <c r="F1231" s="11"/>
      <c r="G1231" s="162">
        <v>339</v>
      </c>
      <c r="H1231" s="68" t="s">
        <v>1035</v>
      </c>
      <c r="I1231" s="69">
        <v>3</v>
      </c>
      <c r="J1231" s="1">
        <f>I1231*15%/398</f>
        <v>1.1306532663316582E-3</v>
      </c>
      <c r="K1231" s="164" t="str">
        <f t="shared" si="149"/>
        <v/>
      </c>
      <c r="L1231" s="40"/>
      <c r="M1231" s="1">
        <f>L1231*15%/398</f>
        <v>0</v>
      </c>
    </row>
    <row r="1232" spans="1:13" ht="15.6" customHeight="1" x14ac:dyDescent="0.4">
      <c r="A1232" s="378"/>
      <c r="B1232" s="381"/>
      <c r="C1232" s="387"/>
      <c r="D1232" s="387"/>
      <c r="E1232" s="390"/>
      <c r="F1232" s="11"/>
      <c r="G1232" s="162">
        <v>340</v>
      </c>
      <c r="H1232" s="68" t="s">
        <v>999</v>
      </c>
      <c r="I1232" s="69">
        <v>1</v>
      </c>
      <c r="J1232" s="1">
        <f t="shared" ref="J1232:J1288" si="150">I1232*15%/398</f>
        <v>3.7688442211055275E-4</v>
      </c>
      <c r="K1232" s="164" t="str">
        <f t="shared" si="149"/>
        <v/>
      </c>
      <c r="L1232" s="40"/>
      <c r="M1232" s="1">
        <f t="shared" ref="M1232:M1288" si="151">L1232*15%/398</f>
        <v>0</v>
      </c>
    </row>
    <row r="1233" spans="1:13" ht="15.6" customHeight="1" x14ac:dyDescent="0.4">
      <c r="A1233" s="378"/>
      <c r="B1233" s="381"/>
      <c r="C1233" s="387"/>
      <c r="D1233" s="387"/>
      <c r="E1233" s="390"/>
      <c r="F1233" s="11"/>
      <c r="G1233" s="162">
        <v>341</v>
      </c>
      <c r="H1233" s="68" t="s">
        <v>453</v>
      </c>
      <c r="I1233" s="69">
        <v>1</v>
      </c>
      <c r="J1233" s="1">
        <f t="shared" si="150"/>
        <v>3.7688442211055275E-4</v>
      </c>
      <c r="K1233" s="164" t="str">
        <f t="shared" si="149"/>
        <v/>
      </c>
      <c r="L1233" s="40"/>
      <c r="M1233" s="1">
        <f t="shared" si="151"/>
        <v>0</v>
      </c>
    </row>
    <row r="1234" spans="1:13" ht="15.6" customHeight="1" x14ac:dyDescent="0.4">
      <c r="A1234" s="378"/>
      <c r="B1234" s="381"/>
      <c r="C1234" s="387"/>
      <c r="D1234" s="387"/>
      <c r="E1234" s="390"/>
      <c r="F1234" s="11"/>
      <c r="G1234" s="162">
        <v>342</v>
      </c>
      <c r="H1234" s="68" t="s">
        <v>454</v>
      </c>
      <c r="I1234" s="69">
        <v>2</v>
      </c>
      <c r="J1234" s="1">
        <f t="shared" si="150"/>
        <v>7.537688442211055E-4</v>
      </c>
      <c r="K1234" s="164" t="str">
        <f t="shared" si="149"/>
        <v/>
      </c>
      <c r="L1234" s="40"/>
      <c r="M1234" s="1">
        <f t="shared" si="151"/>
        <v>0</v>
      </c>
    </row>
    <row r="1235" spans="1:13" ht="25.2" x14ac:dyDescent="0.4">
      <c r="A1235" s="378"/>
      <c r="B1235" s="381"/>
      <c r="C1235" s="387"/>
      <c r="D1235" s="387"/>
      <c r="E1235" s="390"/>
      <c r="F1235" s="11"/>
      <c r="G1235" s="162">
        <v>343</v>
      </c>
      <c r="H1235" s="68" t="s">
        <v>455</v>
      </c>
      <c r="I1235" s="69">
        <v>2</v>
      </c>
      <c r="J1235" s="1">
        <f t="shared" si="150"/>
        <v>7.537688442211055E-4</v>
      </c>
      <c r="K1235" s="164" t="str">
        <f t="shared" si="149"/>
        <v/>
      </c>
      <c r="L1235" s="40">
        <v>2</v>
      </c>
      <c r="M1235" s="1">
        <f t="shared" si="151"/>
        <v>7.537688442211055E-4</v>
      </c>
    </row>
    <row r="1236" spans="1:13" ht="15.6" customHeight="1" x14ac:dyDescent="0.4">
      <c r="A1236" s="378"/>
      <c r="B1236" s="381"/>
      <c r="C1236" s="387"/>
      <c r="D1236" s="387"/>
      <c r="E1236" s="390"/>
      <c r="F1236" s="11"/>
      <c r="G1236" s="162">
        <v>344</v>
      </c>
      <c r="H1236" s="68" t="s">
        <v>1000</v>
      </c>
      <c r="I1236" s="69">
        <v>1</v>
      </c>
      <c r="J1236" s="1">
        <f t="shared" si="150"/>
        <v>3.7688442211055275E-4</v>
      </c>
      <c r="K1236" s="164" t="str">
        <f t="shared" si="149"/>
        <v/>
      </c>
      <c r="L1236" s="40">
        <v>1</v>
      </c>
      <c r="M1236" s="1">
        <f t="shared" si="151"/>
        <v>3.7688442211055275E-4</v>
      </c>
    </row>
    <row r="1237" spans="1:13" ht="15.6" customHeight="1" x14ac:dyDescent="0.4">
      <c r="A1237" s="378"/>
      <c r="B1237" s="381"/>
      <c r="C1237" s="387"/>
      <c r="D1237" s="387"/>
      <c r="E1237" s="390"/>
      <c r="F1237" s="11"/>
      <c r="G1237" s="162">
        <v>345</v>
      </c>
      <c r="H1237" s="68" t="s">
        <v>1001</v>
      </c>
      <c r="I1237" s="69">
        <v>3</v>
      </c>
      <c r="J1237" s="1">
        <f t="shared" si="150"/>
        <v>1.1306532663316582E-3</v>
      </c>
      <c r="K1237" s="164" t="str">
        <f t="shared" si="149"/>
        <v/>
      </c>
      <c r="L1237" s="40">
        <v>3</v>
      </c>
      <c r="M1237" s="1">
        <f t="shared" si="151"/>
        <v>1.1306532663316582E-3</v>
      </c>
    </row>
    <row r="1238" spans="1:13" ht="25.2" x14ac:dyDescent="0.4">
      <c r="A1238" s="378"/>
      <c r="B1238" s="381"/>
      <c r="C1238" s="387"/>
      <c r="D1238" s="387"/>
      <c r="E1238" s="390"/>
      <c r="F1238" s="11"/>
      <c r="G1238" s="162">
        <v>346</v>
      </c>
      <c r="H1238" s="68" t="s">
        <v>458</v>
      </c>
      <c r="I1238" s="69">
        <v>3</v>
      </c>
      <c r="J1238" s="1">
        <f t="shared" si="150"/>
        <v>1.1306532663316582E-3</v>
      </c>
      <c r="K1238" s="164" t="str">
        <f t="shared" si="149"/>
        <v/>
      </c>
      <c r="L1238" s="40">
        <v>3</v>
      </c>
      <c r="M1238" s="1">
        <f t="shared" si="151"/>
        <v>1.1306532663316582E-3</v>
      </c>
    </row>
    <row r="1239" spans="1:13" ht="52.2" customHeight="1" x14ac:dyDescent="0.4">
      <c r="A1239" s="378"/>
      <c r="B1239" s="381"/>
      <c r="C1239" s="387" t="s">
        <v>352</v>
      </c>
      <c r="D1239" s="387" t="s">
        <v>459</v>
      </c>
      <c r="E1239" s="390"/>
      <c r="F1239" s="11"/>
      <c r="G1239" s="162">
        <v>347</v>
      </c>
      <c r="H1239" s="68" t="s">
        <v>1036</v>
      </c>
      <c r="I1239" s="69">
        <v>3</v>
      </c>
      <c r="J1239" s="1">
        <f t="shared" si="150"/>
        <v>1.1306532663316582E-3</v>
      </c>
      <c r="K1239" s="164" t="str">
        <f t="shared" si="149"/>
        <v/>
      </c>
      <c r="L1239" s="40">
        <v>3</v>
      </c>
      <c r="M1239" s="1">
        <f t="shared" si="151"/>
        <v>1.1306532663316582E-3</v>
      </c>
    </row>
    <row r="1240" spans="1:13" ht="15.6" customHeight="1" x14ac:dyDescent="0.4">
      <c r="A1240" s="378"/>
      <c r="B1240" s="381"/>
      <c r="C1240" s="387"/>
      <c r="D1240" s="387"/>
      <c r="E1240" s="390"/>
      <c r="F1240" s="11"/>
      <c r="G1240" s="162">
        <v>348</v>
      </c>
      <c r="H1240" s="68" t="s">
        <v>1002</v>
      </c>
      <c r="I1240" s="69">
        <v>1</v>
      </c>
      <c r="J1240" s="1">
        <f t="shared" si="150"/>
        <v>3.7688442211055275E-4</v>
      </c>
      <c r="K1240" s="164" t="str">
        <f t="shared" si="149"/>
        <v/>
      </c>
      <c r="L1240" s="40">
        <v>1</v>
      </c>
      <c r="M1240" s="1">
        <f t="shared" si="151"/>
        <v>3.7688442211055275E-4</v>
      </c>
    </row>
    <row r="1241" spans="1:13" ht="15.6" customHeight="1" x14ac:dyDescent="0.4">
      <c r="A1241" s="378"/>
      <c r="B1241" s="381"/>
      <c r="C1241" s="387"/>
      <c r="D1241" s="387"/>
      <c r="E1241" s="390"/>
      <c r="F1241" s="11"/>
      <c r="G1241" s="162">
        <v>349</v>
      </c>
      <c r="H1241" s="68" t="s">
        <v>453</v>
      </c>
      <c r="I1241" s="69">
        <v>1</v>
      </c>
      <c r="J1241" s="1">
        <f t="shared" si="150"/>
        <v>3.7688442211055275E-4</v>
      </c>
      <c r="K1241" s="164" t="str">
        <f t="shared" si="149"/>
        <v/>
      </c>
      <c r="L1241" s="40">
        <v>1</v>
      </c>
      <c r="M1241" s="1">
        <f t="shared" si="151"/>
        <v>3.7688442211055275E-4</v>
      </c>
    </row>
    <row r="1242" spans="1:13" ht="25.2" x14ac:dyDescent="0.4">
      <c r="A1242" s="378"/>
      <c r="B1242" s="381"/>
      <c r="C1242" s="387"/>
      <c r="D1242" s="387"/>
      <c r="E1242" s="390"/>
      <c r="F1242" s="11"/>
      <c r="G1242" s="162">
        <v>350</v>
      </c>
      <c r="H1242" s="68" t="s">
        <v>460</v>
      </c>
      <c r="I1242" s="69">
        <v>2</v>
      </c>
      <c r="J1242" s="1">
        <f t="shared" si="150"/>
        <v>7.537688442211055E-4</v>
      </c>
      <c r="K1242" s="164" t="str">
        <f t="shared" si="149"/>
        <v/>
      </c>
      <c r="L1242" s="40">
        <v>2</v>
      </c>
      <c r="M1242" s="1">
        <f t="shared" si="151"/>
        <v>7.537688442211055E-4</v>
      </c>
    </row>
    <row r="1243" spans="1:13" ht="15.6" customHeight="1" x14ac:dyDescent="0.4">
      <c r="A1243" s="378"/>
      <c r="B1243" s="381"/>
      <c r="C1243" s="387"/>
      <c r="D1243" s="387"/>
      <c r="E1243" s="390"/>
      <c r="F1243" s="11"/>
      <c r="G1243" s="162">
        <v>351</v>
      </c>
      <c r="H1243" s="68" t="s">
        <v>1003</v>
      </c>
      <c r="I1243" s="69">
        <v>1</v>
      </c>
      <c r="J1243" s="1">
        <f t="shared" si="150"/>
        <v>3.7688442211055275E-4</v>
      </c>
      <c r="K1243" s="164" t="str">
        <f t="shared" si="149"/>
        <v/>
      </c>
      <c r="L1243" s="40">
        <v>1</v>
      </c>
      <c r="M1243" s="1">
        <f t="shared" si="151"/>
        <v>3.7688442211055275E-4</v>
      </c>
    </row>
    <row r="1244" spans="1:13" ht="15.6" customHeight="1" x14ac:dyDescent="0.4">
      <c r="A1244" s="378"/>
      <c r="B1244" s="381"/>
      <c r="C1244" s="387"/>
      <c r="D1244" s="387"/>
      <c r="E1244" s="390"/>
      <c r="F1244" s="11"/>
      <c r="G1244" s="162">
        <v>352</v>
      </c>
      <c r="H1244" s="68" t="s">
        <v>1004</v>
      </c>
      <c r="I1244" s="69">
        <v>3</v>
      </c>
      <c r="J1244" s="1">
        <f t="shared" si="150"/>
        <v>1.1306532663316582E-3</v>
      </c>
      <c r="K1244" s="164" t="str">
        <f t="shared" si="149"/>
        <v/>
      </c>
      <c r="L1244" s="40">
        <v>3</v>
      </c>
      <c r="M1244" s="1">
        <f t="shared" si="151"/>
        <v>1.1306532663316582E-3</v>
      </c>
    </row>
    <row r="1245" spans="1:13" ht="25.2" x14ac:dyDescent="0.4">
      <c r="A1245" s="378"/>
      <c r="B1245" s="381"/>
      <c r="C1245" s="387"/>
      <c r="D1245" s="387"/>
      <c r="E1245" s="390"/>
      <c r="F1245" s="11"/>
      <c r="G1245" s="162">
        <v>353</v>
      </c>
      <c r="H1245" s="68" t="s">
        <v>461</v>
      </c>
      <c r="I1245" s="69">
        <v>3</v>
      </c>
      <c r="J1245" s="1">
        <f t="shared" si="150"/>
        <v>1.1306532663316582E-3</v>
      </c>
      <c r="K1245" s="164" t="str">
        <f t="shared" si="149"/>
        <v/>
      </c>
      <c r="L1245" s="40">
        <v>3</v>
      </c>
      <c r="M1245" s="1">
        <f t="shared" si="151"/>
        <v>1.1306532663316582E-3</v>
      </c>
    </row>
    <row r="1246" spans="1:13" ht="51" customHeight="1" x14ac:dyDescent="0.4">
      <c r="A1246" s="378"/>
      <c r="B1246" s="381"/>
      <c r="C1246" s="387" t="s">
        <v>353</v>
      </c>
      <c r="D1246" s="387" t="s">
        <v>462</v>
      </c>
      <c r="E1246" s="390"/>
      <c r="F1246" s="11"/>
      <c r="G1246" s="162">
        <v>354</v>
      </c>
      <c r="H1246" s="68" t="s">
        <v>1036</v>
      </c>
      <c r="I1246" s="69">
        <v>3</v>
      </c>
      <c r="J1246" s="1">
        <f t="shared" si="150"/>
        <v>1.1306532663316582E-3</v>
      </c>
      <c r="K1246" s="164" t="str">
        <f t="shared" si="149"/>
        <v/>
      </c>
      <c r="L1246" s="40">
        <v>3</v>
      </c>
      <c r="M1246" s="1">
        <f t="shared" si="151"/>
        <v>1.1306532663316582E-3</v>
      </c>
    </row>
    <row r="1247" spans="1:13" ht="15.6" customHeight="1" x14ac:dyDescent="0.4">
      <c r="A1247" s="378"/>
      <c r="B1247" s="381"/>
      <c r="C1247" s="387"/>
      <c r="D1247" s="387"/>
      <c r="E1247" s="390"/>
      <c r="F1247" s="11"/>
      <c r="G1247" s="162">
        <v>355</v>
      </c>
      <c r="H1247" s="68" t="s">
        <v>1002</v>
      </c>
      <c r="I1247" s="69">
        <v>1</v>
      </c>
      <c r="J1247" s="1">
        <f t="shared" si="150"/>
        <v>3.7688442211055275E-4</v>
      </c>
      <c r="K1247" s="164" t="str">
        <f t="shared" si="149"/>
        <v/>
      </c>
      <c r="L1247" s="40">
        <v>1</v>
      </c>
      <c r="M1247" s="1">
        <f t="shared" si="151"/>
        <v>3.7688442211055275E-4</v>
      </c>
    </row>
    <row r="1248" spans="1:13" ht="15.6" customHeight="1" x14ac:dyDescent="0.4">
      <c r="A1248" s="378"/>
      <c r="B1248" s="381"/>
      <c r="C1248" s="387"/>
      <c r="D1248" s="387"/>
      <c r="E1248" s="390"/>
      <c r="F1248" s="11"/>
      <c r="G1248" s="162">
        <v>356</v>
      </c>
      <c r="H1248" s="68" t="s">
        <v>453</v>
      </c>
      <c r="I1248" s="69">
        <v>1</v>
      </c>
      <c r="J1248" s="1">
        <f t="shared" si="150"/>
        <v>3.7688442211055275E-4</v>
      </c>
      <c r="K1248" s="164" t="str">
        <f t="shared" si="149"/>
        <v/>
      </c>
      <c r="L1248" s="40">
        <v>1</v>
      </c>
      <c r="M1248" s="1">
        <f t="shared" si="151"/>
        <v>3.7688442211055275E-4</v>
      </c>
    </row>
    <row r="1249" spans="1:13" ht="25.2" x14ac:dyDescent="0.4">
      <c r="A1249" s="378"/>
      <c r="B1249" s="381"/>
      <c r="C1249" s="387"/>
      <c r="D1249" s="387"/>
      <c r="E1249" s="390"/>
      <c r="F1249" s="11"/>
      <c r="G1249" s="162">
        <v>357</v>
      </c>
      <c r="H1249" s="68" t="s">
        <v>464</v>
      </c>
      <c r="I1249" s="69">
        <v>2</v>
      </c>
      <c r="J1249" s="1">
        <f t="shared" si="150"/>
        <v>7.537688442211055E-4</v>
      </c>
      <c r="K1249" s="164" t="str">
        <f t="shared" si="149"/>
        <v/>
      </c>
      <c r="L1249" s="40">
        <v>2</v>
      </c>
      <c r="M1249" s="1">
        <f t="shared" si="151"/>
        <v>7.537688442211055E-4</v>
      </c>
    </row>
    <row r="1250" spans="1:13" ht="15.6" customHeight="1" x14ac:dyDescent="0.4">
      <c r="A1250" s="378"/>
      <c r="B1250" s="381"/>
      <c r="C1250" s="387"/>
      <c r="D1250" s="387"/>
      <c r="E1250" s="390"/>
      <c r="F1250" s="11"/>
      <c r="G1250" s="162">
        <v>358</v>
      </c>
      <c r="H1250" s="68" t="s">
        <v>463</v>
      </c>
      <c r="I1250" s="69">
        <v>1</v>
      </c>
      <c r="J1250" s="1">
        <f t="shared" si="150"/>
        <v>3.7688442211055275E-4</v>
      </c>
      <c r="K1250" s="164" t="str">
        <f t="shared" si="149"/>
        <v/>
      </c>
      <c r="L1250" s="40">
        <v>1</v>
      </c>
      <c r="M1250" s="1">
        <f t="shared" si="151"/>
        <v>3.7688442211055275E-4</v>
      </c>
    </row>
    <row r="1251" spans="1:13" ht="15.6" customHeight="1" x14ac:dyDescent="0.4">
      <c r="A1251" s="378"/>
      <c r="B1251" s="381"/>
      <c r="C1251" s="387"/>
      <c r="D1251" s="387"/>
      <c r="E1251" s="390"/>
      <c r="F1251" s="11"/>
      <c r="G1251" s="162">
        <v>359</v>
      </c>
      <c r="H1251" s="68" t="s">
        <v>1001</v>
      </c>
      <c r="I1251" s="69">
        <v>3</v>
      </c>
      <c r="J1251" s="1">
        <f t="shared" si="150"/>
        <v>1.1306532663316582E-3</v>
      </c>
      <c r="K1251" s="164" t="str">
        <f t="shared" si="149"/>
        <v/>
      </c>
      <c r="L1251" s="40">
        <v>3</v>
      </c>
      <c r="M1251" s="1">
        <f t="shared" si="151"/>
        <v>1.1306532663316582E-3</v>
      </c>
    </row>
    <row r="1252" spans="1:13" ht="25.2" x14ac:dyDescent="0.4">
      <c r="A1252" s="378"/>
      <c r="B1252" s="381"/>
      <c r="C1252" s="387"/>
      <c r="D1252" s="387"/>
      <c r="E1252" s="390"/>
      <c r="F1252" s="11"/>
      <c r="G1252" s="162">
        <v>360</v>
      </c>
      <c r="H1252" s="68" t="s">
        <v>461</v>
      </c>
      <c r="I1252" s="69">
        <v>3</v>
      </c>
      <c r="J1252" s="1">
        <f t="shared" si="150"/>
        <v>1.1306532663316582E-3</v>
      </c>
      <c r="K1252" s="164" t="str">
        <f t="shared" si="149"/>
        <v/>
      </c>
      <c r="L1252" s="40">
        <v>3</v>
      </c>
      <c r="M1252" s="1">
        <f t="shared" si="151"/>
        <v>1.1306532663316582E-3</v>
      </c>
    </row>
    <row r="1253" spans="1:13" ht="15.6" customHeight="1" x14ac:dyDescent="0.4">
      <c r="A1253" s="378"/>
      <c r="B1253" s="381"/>
      <c r="C1253" s="387" t="s">
        <v>354</v>
      </c>
      <c r="D1253" s="387" t="s">
        <v>283</v>
      </c>
      <c r="E1253" s="390"/>
      <c r="F1253" s="11"/>
      <c r="G1253" s="162">
        <v>361</v>
      </c>
      <c r="H1253" s="68" t="s">
        <v>466</v>
      </c>
      <c r="I1253" s="69">
        <v>2</v>
      </c>
      <c r="J1253" s="1">
        <f t="shared" si="150"/>
        <v>7.537688442211055E-4</v>
      </c>
      <c r="K1253" s="164" t="str">
        <f t="shared" si="149"/>
        <v/>
      </c>
      <c r="L1253" s="40">
        <v>2</v>
      </c>
      <c r="M1253" s="1">
        <f t="shared" si="151"/>
        <v>7.537688442211055E-4</v>
      </c>
    </row>
    <row r="1254" spans="1:13" ht="37.799999999999997" x14ac:dyDescent="0.4">
      <c r="A1254" s="378"/>
      <c r="B1254" s="381"/>
      <c r="C1254" s="387"/>
      <c r="D1254" s="387"/>
      <c r="E1254" s="390"/>
      <c r="F1254" s="11"/>
      <c r="G1254" s="162">
        <v>362</v>
      </c>
      <c r="H1254" s="68" t="s">
        <v>467</v>
      </c>
      <c r="I1254" s="69">
        <v>3</v>
      </c>
      <c r="J1254" s="1">
        <f t="shared" si="150"/>
        <v>1.1306532663316582E-3</v>
      </c>
      <c r="K1254" s="164" t="str">
        <f t="shared" si="149"/>
        <v/>
      </c>
      <c r="L1254" s="40">
        <v>3</v>
      </c>
      <c r="M1254" s="1">
        <f t="shared" si="151"/>
        <v>1.1306532663316582E-3</v>
      </c>
    </row>
    <row r="1255" spans="1:13" ht="15.6" customHeight="1" x14ac:dyDescent="0.4">
      <c r="A1255" s="378"/>
      <c r="B1255" s="381"/>
      <c r="C1255" s="387"/>
      <c r="D1255" s="387"/>
      <c r="E1255" s="390"/>
      <c r="F1255" s="11"/>
      <c r="G1255" s="162">
        <v>363</v>
      </c>
      <c r="H1255" s="68" t="s">
        <v>465</v>
      </c>
      <c r="I1255" s="69">
        <v>1</v>
      </c>
      <c r="J1255" s="1">
        <f t="shared" si="150"/>
        <v>3.7688442211055275E-4</v>
      </c>
      <c r="K1255" s="164" t="str">
        <f t="shared" si="149"/>
        <v/>
      </c>
      <c r="L1255" s="40">
        <v>1</v>
      </c>
      <c r="M1255" s="1">
        <f t="shared" si="151"/>
        <v>3.7688442211055275E-4</v>
      </c>
    </row>
    <row r="1256" spans="1:13" ht="15.6" customHeight="1" x14ac:dyDescent="0.4">
      <c r="A1256" s="378"/>
      <c r="B1256" s="381"/>
      <c r="C1256" s="387"/>
      <c r="D1256" s="387"/>
      <c r="E1256" s="390"/>
      <c r="F1256" s="11"/>
      <c r="G1256" s="162">
        <v>364</v>
      </c>
      <c r="H1256" s="68" t="s">
        <v>1001</v>
      </c>
      <c r="I1256" s="69">
        <v>3</v>
      </c>
      <c r="J1256" s="1">
        <f t="shared" si="150"/>
        <v>1.1306532663316582E-3</v>
      </c>
      <c r="K1256" s="164" t="str">
        <f t="shared" si="149"/>
        <v/>
      </c>
      <c r="L1256" s="40">
        <v>3</v>
      </c>
      <c r="M1256" s="1">
        <f t="shared" si="151"/>
        <v>1.1306532663316582E-3</v>
      </c>
    </row>
    <row r="1257" spans="1:13" ht="25.2" x14ac:dyDescent="0.4">
      <c r="A1257" s="378"/>
      <c r="B1257" s="381"/>
      <c r="C1257" s="387"/>
      <c r="D1257" s="387"/>
      <c r="E1257" s="390"/>
      <c r="F1257" s="11"/>
      <c r="G1257" s="162">
        <v>365</v>
      </c>
      <c r="H1257" s="68" t="s">
        <v>461</v>
      </c>
      <c r="I1257" s="69">
        <v>3</v>
      </c>
      <c r="J1257" s="1">
        <f t="shared" si="150"/>
        <v>1.1306532663316582E-3</v>
      </c>
      <c r="K1257" s="164" t="str">
        <f t="shared" si="149"/>
        <v/>
      </c>
      <c r="L1257" s="40">
        <v>3</v>
      </c>
      <c r="M1257" s="1">
        <f t="shared" si="151"/>
        <v>1.1306532663316582E-3</v>
      </c>
    </row>
    <row r="1258" spans="1:13" ht="37.799999999999997" x14ac:dyDescent="0.4">
      <c r="A1258" s="378"/>
      <c r="B1258" s="381"/>
      <c r="C1258" s="387" t="s">
        <v>355</v>
      </c>
      <c r="D1258" s="387" t="s">
        <v>284</v>
      </c>
      <c r="E1258" s="390"/>
      <c r="F1258" s="11"/>
      <c r="G1258" s="162">
        <v>366</v>
      </c>
      <c r="H1258" s="68" t="s">
        <v>469</v>
      </c>
      <c r="I1258" s="69">
        <v>3</v>
      </c>
      <c r="J1258" s="1">
        <f t="shared" si="150"/>
        <v>1.1306532663316582E-3</v>
      </c>
      <c r="K1258" s="164" t="str">
        <f t="shared" si="149"/>
        <v/>
      </c>
      <c r="L1258" s="40">
        <v>3</v>
      </c>
      <c r="M1258" s="1">
        <f t="shared" si="151"/>
        <v>1.1306532663316582E-3</v>
      </c>
    </row>
    <row r="1259" spans="1:13" ht="15.6" customHeight="1" x14ac:dyDescent="0.4">
      <c r="A1259" s="378"/>
      <c r="B1259" s="381"/>
      <c r="C1259" s="387"/>
      <c r="D1259" s="387"/>
      <c r="E1259" s="390"/>
      <c r="F1259" s="11"/>
      <c r="G1259" s="162">
        <v>367</v>
      </c>
      <c r="H1259" s="68" t="s">
        <v>468</v>
      </c>
      <c r="I1259" s="69">
        <v>2</v>
      </c>
      <c r="J1259" s="1">
        <f t="shared" si="150"/>
        <v>7.537688442211055E-4</v>
      </c>
      <c r="K1259" s="164" t="str">
        <f t="shared" si="149"/>
        <v/>
      </c>
      <c r="L1259" s="40">
        <v>2</v>
      </c>
      <c r="M1259" s="1">
        <f t="shared" si="151"/>
        <v>7.537688442211055E-4</v>
      </c>
    </row>
    <row r="1260" spans="1:13" ht="25.2" x14ac:dyDescent="0.4">
      <c r="A1260" s="378"/>
      <c r="B1260" s="381"/>
      <c r="C1260" s="387"/>
      <c r="D1260" s="387"/>
      <c r="E1260" s="390"/>
      <c r="F1260" s="11"/>
      <c r="G1260" s="162">
        <v>368</v>
      </c>
      <c r="H1260" s="68" t="s">
        <v>470</v>
      </c>
      <c r="I1260" s="69">
        <v>2</v>
      </c>
      <c r="J1260" s="1">
        <f t="shared" si="150"/>
        <v>7.537688442211055E-4</v>
      </c>
      <c r="K1260" s="164" t="str">
        <f t="shared" si="149"/>
        <v/>
      </c>
      <c r="L1260" s="40">
        <v>2</v>
      </c>
      <c r="M1260" s="1">
        <f t="shared" si="151"/>
        <v>7.537688442211055E-4</v>
      </c>
    </row>
    <row r="1261" spans="1:13" ht="15.6" customHeight="1" x14ac:dyDescent="0.4">
      <c r="A1261" s="378"/>
      <c r="B1261" s="381"/>
      <c r="C1261" s="387"/>
      <c r="D1261" s="387"/>
      <c r="E1261" s="390"/>
      <c r="F1261" s="11"/>
      <c r="G1261" s="162">
        <v>369</v>
      </c>
      <c r="H1261" s="68" t="s">
        <v>1140</v>
      </c>
      <c r="I1261" s="69">
        <v>1</v>
      </c>
      <c r="J1261" s="1">
        <f t="shared" si="150"/>
        <v>3.7688442211055275E-4</v>
      </c>
      <c r="K1261" s="164" t="str">
        <f t="shared" si="149"/>
        <v/>
      </c>
      <c r="L1261" s="40">
        <v>1</v>
      </c>
      <c r="M1261" s="1">
        <f t="shared" si="151"/>
        <v>3.7688442211055275E-4</v>
      </c>
    </row>
    <row r="1262" spans="1:13" ht="15.6" customHeight="1" x14ac:dyDescent="0.4">
      <c r="A1262" s="378"/>
      <c r="B1262" s="381"/>
      <c r="C1262" s="387"/>
      <c r="D1262" s="387"/>
      <c r="E1262" s="390"/>
      <c r="F1262" s="11"/>
      <c r="G1262" s="162">
        <v>370</v>
      </c>
      <c r="H1262" s="68" t="s">
        <v>874</v>
      </c>
      <c r="I1262" s="69">
        <v>1</v>
      </c>
      <c r="J1262" s="1">
        <f t="shared" si="150"/>
        <v>3.7688442211055275E-4</v>
      </c>
      <c r="K1262" s="164" t="str">
        <f t="shared" si="149"/>
        <v/>
      </c>
      <c r="L1262" s="40">
        <v>1</v>
      </c>
      <c r="M1262" s="1">
        <f t="shared" si="151"/>
        <v>3.7688442211055275E-4</v>
      </c>
    </row>
    <row r="1263" spans="1:13" ht="25.2" x14ac:dyDescent="0.4">
      <c r="A1263" s="378"/>
      <c r="B1263" s="381"/>
      <c r="C1263" s="387"/>
      <c r="D1263" s="387"/>
      <c r="E1263" s="390"/>
      <c r="F1263" s="11"/>
      <c r="G1263" s="162">
        <v>371</v>
      </c>
      <c r="H1263" s="68" t="s">
        <v>461</v>
      </c>
      <c r="I1263" s="69">
        <v>3</v>
      </c>
      <c r="J1263" s="1">
        <f t="shared" si="150"/>
        <v>1.1306532663316582E-3</v>
      </c>
      <c r="K1263" s="164" t="str">
        <f t="shared" si="149"/>
        <v/>
      </c>
      <c r="L1263" s="40">
        <v>3</v>
      </c>
      <c r="M1263" s="1">
        <f t="shared" si="151"/>
        <v>1.1306532663316582E-3</v>
      </c>
    </row>
    <row r="1264" spans="1:13" ht="50.4" x14ac:dyDescent="0.4">
      <c r="A1264" s="378"/>
      <c r="B1264" s="381"/>
      <c r="C1264" s="387" t="s">
        <v>356</v>
      </c>
      <c r="D1264" s="387" t="s">
        <v>285</v>
      </c>
      <c r="E1264" s="390"/>
      <c r="F1264" s="11"/>
      <c r="G1264" s="162">
        <v>372</v>
      </c>
      <c r="H1264" s="68" t="s">
        <v>1037</v>
      </c>
      <c r="I1264" s="69">
        <v>3</v>
      </c>
      <c r="J1264" s="1">
        <f t="shared" si="150"/>
        <v>1.1306532663316582E-3</v>
      </c>
      <c r="K1264" s="164" t="str">
        <f t="shared" si="149"/>
        <v/>
      </c>
      <c r="L1264" s="40">
        <v>3</v>
      </c>
      <c r="M1264" s="1">
        <f t="shared" si="151"/>
        <v>1.1306532663316582E-3</v>
      </c>
    </row>
    <row r="1265" spans="1:13" ht="15.6" customHeight="1" x14ac:dyDescent="0.4">
      <c r="A1265" s="378"/>
      <c r="B1265" s="381"/>
      <c r="C1265" s="387"/>
      <c r="D1265" s="387"/>
      <c r="E1265" s="390"/>
      <c r="F1265" s="11"/>
      <c r="G1265" s="162">
        <v>373</v>
      </c>
      <c r="H1265" s="68" t="s">
        <v>471</v>
      </c>
      <c r="I1265" s="69">
        <v>1</v>
      </c>
      <c r="J1265" s="1">
        <f t="shared" si="150"/>
        <v>3.7688442211055275E-4</v>
      </c>
      <c r="K1265" s="164" t="str">
        <f t="shared" si="149"/>
        <v/>
      </c>
      <c r="L1265" s="40">
        <v>1</v>
      </c>
      <c r="M1265" s="1">
        <f t="shared" si="151"/>
        <v>3.7688442211055275E-4</v>
      </c>
    </row>
    <row r="1266" spans="1:13" ht="15.6" customHeight="1" x14ac:dyDescent="0.4">
      <c r="A1266" s="378"/>
      <c r="B1266" s="381"/>
      <c r="C1266" s="387"/>
      <c r="D1266" s="387"/>
      <c r="E1266" s="390"/>
      <c r="F1266" s="11"/>
      <c r="G1266" s="162">
        <v>374</v>
      </c>
      <c r="H1266" s="68" t="s">
        <v>1005</v>
      </c>
      <c r="I1266" s="69">
        <v>1</v>
      </c>
      <c r="J1266" s="1">
        <f t="shared" si="150"/>
        <v>3.7688442211055275E-4</v>
      </c>
      <c r="K1266" s="164" t="str">
        <f t="shared" si="149"/>
        <v/>
      </c>
      <c r="L1266" s="40">
        <v>1</v>
      </c>
      <c r="M1266" s="1">
        <f t="shared" si="151"/>
        <v>3.7688442211055275E-4</v>
      </c>
    </row>
    <row r="1267" spans="1:13" ht="15.6" customHeight="1" x14ac:dyDescent="0.4">
      <c r="A1267" s="378"/>
      <c r="B1267" s="381"/>
      <c r="C1267" s="387"/>
      <c r="D1267" s="387"/>
      <c r="E1267" s="390"/>
      <c r="F1267" s="11"/>
      <c r="G1267" s="162">
        <v>375</v>
      </c>
      <c r="H1267" s="68" t="s">
        <v>453</v>
      </c>
      <c r="I1267" s="69">
        <v>1</v>
      </c>
      <c r="J1267" s="1">
        <f t="shared" si="150"/>
        <v>3.7688442211055275E-4</v>
      </c>
      <c r="K1267" s="164" t="str">
        <f t="shared" si="149"/>
        <v/>
      </c>
      <c r="L1267" s="40">
        <v>1</v>
      </c>
      <c r="M1267" s="1">
        <f t="shared" si="151"/>
        <v>3.7688442211055275E-4</v>
      </c>
    </row>
    <row r="1268" spans="1:13" ht="25.2" x14ac:dyDescent="0.4">
      <c r="A1268" s="378"/>
      <c r="B1268" s="381"/>
      <c r="C1268" s="387"/>
      <c r="D1268" s="387"/>
      <c r="E1268" s="390"/>
      <c r="F1268" s="11"/>
      <c r="G1268" s="162">
        <v>376</v>
      </c>
      <c r="H1268" s="68" t="s">
        <v>472</v>
      </c>
      <c r="I1268" s="69">
        <v>2</v>
      </c>
      <c r="J1268" s="1">
        <f t="shared" si="150"/>
        <v>7.537688442211055E-4</v>
      </c>
      <c r="K1268" s="164" t="str">
        <f t="shared" si="149"/>
        <v/>
      </c>
      <c r="L1268" s="40">
        <v>2</v>
      </c>
      <c r="M1268" s="1">
        <f t="shared" si="151"/>
        <v>7.537688442211055E-4</v>
      </c>
    </row>
    <row r="1269" spans="1:13" ht="25.2" x14ac:dyDescent="0.4">
      <c r="A1269" s="378"/>
      <c r="B1269" s="381"/>
      <c r="C1269" s="387"/>
      <c r="D1269" s="387"/>
      <c r="E1269" s="390"/>
      <c r="F1269" s="11"/>
      <c r="G1269" s="162">
        <v>377</v>
      </c>
      <c r="H1269" s="68" t="s">
        <v>1139</v>
      </c>
      <c r="I1269" s="69">
        <v>1</v>
      </c>
      <c r="J1269" s="1">
        <f t="shared" si="150"/>
        <v>3.7688442211055275E-4</v>
      </c>
      <c r="K1269" s="164" t="str">
        <f t="shared" si="149"/>
        <v/>
      </c>
      <c r="L1269" s="40">
        <v>1</v>
      </c>
      <c r="M1269" s="1">
        <f t="shared" si="151"/>
        <v>3.7688442211055275E-4</v>
      </c>
    </row>
    <row r="1270" spans="1:13" ht="15.6" customHeight="1" x14ac:dyDescent="0.4">
      <c r="A1270" s="378"/>
      <c r="B1270" s="381"/>
      <c r="C1270" s="387"/>
      <c r="D1270" s="387"/>
      <c r="E1270" s="390"/>
      <c r="F1270" s="11"/>
      <c r="G1270" s="162">
        <v>378</v>
      </c>
      <c r="H1270" s="68" t="s">
        <v>1001</v>
      </c>
      <c r="I1270" s="69">
        <v>3</v>
      </c>
      <c r="J1270" s="1">
        <f t="shared" si="150"/>
        <v>1.1306532663316582E-3</v>
      </c>
      <c r="K1270" s="164" t="str">
        <f t="shared" si="149"/>
        <v/>
      </c>
      <c r="L1270" s="40">
        <v>3</v>
      </c>
      <c r="M1270" s="1">
        <f t="shared" si="151"/>
        <v>1.1306532663316582E-3</v>
      </c>
    </row>
    <row r="1271" spans="1:13" ht="25.2" x14ac:dyDescent="0.4">
      <c r="A1271" s="378"/>
      <c r="B1271" s="381"/>
      <c r="C1271" s="387"/>
      <c r="D1271" s="387"/>
      <c r="E1271" s="390"/>
      <c r="F1271" s="11"/>
      <c r="G1271" s="162">
        <v>379</v>
      </c>
      <c r="H1271" s="68" t="s">
        <v>461</v>
      </c>
      <c r="I1271" s="69">
        <v>3</v>
      </c>
      <c r="J1271" s="1">
        <f t="shared" si="150"/>
        <v>1.1306532663316582E-3</v>
      </c>
      <c r="K1271" s="164" t="str">
        <f t="shared" si="149"/>
        <v/>
      </c>
      <c r="L1271" s="40">
        <v>3</v>
      </c>
      <c r="M1271" s="1">
        <f t="shared" si="151"/>
        <v>1.1306532663316582E-3</v>
      </c>
    </row>
    <row r="1272" spans="1:13" ht="50.4" x14ac:dyDescent="0.4">
      <c r="A1272" s="378"/>
      <c r="B1272" s="381"/>
      <c r="C1272" s="387" t="s">
        <v>357</v>
      </c>
      <c r="D1272" s="387" t="s">
        <v>286</v>
      </c>
      <c r="E1272" s="390"/>
      <c r="F1272" s="11"/>
      <c r="G1272" s="162">
        <v>380</v>
      </c>
      <c r="H1272" s="68" t="s">
        <v>1037</v>
      </c>
      <c r="I1272" s="69">
        <v>3</v>
      </c>
      <c r="J1272" s="1">
        <f t="shared" si="150"/>
        <v>1.1306532663316582E-3</v>
      </c>
      <c r="K1272" s="164" t="str">
        <f t="shared" si="149"/>
        <v/>
      </c>
      <c r="L1272" s="40">
        <v>3</v>
      </c>
      <c r="M1272" s="1">
        <f t="shared" si="151"/>
        <v>1.1306532663316582E-3</v>
      </c>
    </row>
    <row r="1273" spans="1:13" ht="15.6" customHeight="1" x14ac:dyDescent="0.4">
      <c r="A1273" s="378"/>
      <c r="B1273" s="381"/>
      <c r="C1273" s="387"/>
      <c r="D1273" s="387"/>
      <c r="E1273" s="390"/>
      <c r="F1273" s="11"/>
      <c r="G1273" s="162">
        <v>381</v>
      </c>
      <c r="H1273" s="68" t="s">
        <v>473</v>
      </c>
      <c r="I1273" s="69">
        <v>2</v>
      </c>
      <c r="J1273" s="1">
        <f t="shared" si="150"/>
        <v>7.537688442211055E-4</v>
      </c>
      <c r="K1273" s="164" t="str">
        <f t="shared" si="149"/>
        <v/>
      </c>
      <c r="L1273" s="40">
        <v>2</v>
      </c>
      <c r="M1273" s="1">
        <f t="shared" si="151"/>
        <v>7.537688442211055E-4</v>
      </c>
    </row>
    <row r="1274" spans="1:13" ht="25.2" x14ac:dyDescent="0.4">
      <c r="A1274" s="378"/>
      <c r="B1274" s="381"/>
      <c r="C1274" s="387"/>
      <c r="D1274" s="387"/>
      <c r="E1274" s="390"/>
      <c r="F1274" s="11"/>
      <c r="G1274" s="162">
        <v>382</v>
      </c>
      <c r="H1274" s="68" t="s">
        <v>1038</v>
      </c>
      <c r="I1274" s="69">
        <v>2</v>
      </c>
      <c r="J1274" s="1">
        <f t="shared" si="150"/>
        <v>7.537688442211055E-4</v>
      </c>
      <c r="K1274" s="164" t="str">
        <f t="shared" si="149"/>
        <v/>
      </c>
      <c r="L1274" s="40">
        <v>2</v>
      </c>
      <c r="M1274" s="1">
        <f t="shared" si="151"/>
        <v>7.537688442211055E-4</v>
      </c>
    </row>
    <row r="1275" spans="1:13" ht="15.6" customHeight="1" x14ac:dyDescent="0.4">
      <c r="A1275" s="378"/>
      <c r="B1275" s="381"/>
      <c r="C1275" s="387"/>
      <c r="D1275" s="387"/>
      <c r="E1275" s="390"/>
      <c r="F1275" s="11"/>
      <c r="G1275" s="162">
        <v>383</v>
      </c>
      <c r="H1275" s="68" t="s">
        <v>474</v>
      </c>
      <c r="I1275" s="69">
        <v>1</v>
      </c>
      <c r="J1275" s="1">
        <f t="shared" si="150"/>
        <v>3.7688442211055275E-4</v>
      </c>
      <c r="K1275" s="164" t="str">
        <f t="shared" si="149"/>
        <v/>
      </c>
      <c r="L1275" s="40">
        <v>1</v>
      </c>
      <c r="M1275" s="1">
        <f t="shared" si="151"/>
        <v>3.7688442211055275E-4</v>
      </c>
    </row>
    <row r="1276" spans="1:13" ht="25.2" x14ac:dyDescent="0.4">
      <c r="A1276" s="378"/>
      <c r="B1276" s="381"/>
      <c r="C1276" s="387"/>
      <c r="D1276" s="387"/>
      <c r="E1276" s="390"/>
      <c r="F1276" s="11"/>
      <c r="G1276" s="162">
        <v>384</v>
      </c>
      <c r="H1276" s="68" t="s">
        <v>461</v>
      </c>
      <c r="I1276" s="69">
        <v>3</v>
      </c>
      <c r="J1276" s="1">
        <f t="shared" si="150"/>
        <v>1.1306532663316582E-3</v>
      </c>
      <c r="K1276" s="164" t="str">
        <f t="shared" si="149"/>
        <v/>
      </c>
      <c r="L1276" s="40">
        <v>3</v>
      </c>
      <c r="M1276" s="1">
        <f t="shared" si="151"/>
        <v>1.1306532663316582E-3</v>
      </c>
    </row>
    <row r="1277" spans="1:13" ht="50.4" x14ac:dyDescent="0.4">
      <c r="A1277" s="378"/>
      <c r="B1277" s="381"/>
      <c r="C1277" s="387" t="s">
        <v>358</v>
      </c>
      <c r="D1277" s="387" t="s">
        <v>287</v>
      </c>
      <c r="E1277" s="390"/>
      <c r="F1277" s="11"/>
      <c r="G1277" s="162">
        <v>385</v>
      </c>
      <c r="H1277" s="68" t="s">
        <v>1037</v>
      </c>
      <c r="I1277" s="69">
        <v>3</v>
      </c>
      <c r="J1277" s="1">
        <f t="shared" si="150"/>
        <v>1.1306532663316582E-3</v>
      </c>
      <c r="K1277" s="164" t="str">
        <f t="shared" si="149"/>
        <v/>
      </c>
      <c r="L1277" s="40">
        <v>3</v>
      </c>
      <c r="M1277" s="1">
        <f t="shared" si="151"/>
        <v>1.1306532663316582E-3</v>
      </c>
    </row>
    <row r="1278" spans="1:13" ht="15.6" customHeight="1" x14ac:dyDescent="0.4">
      <c r="A1278" s="378"/>
      <c r="B1278" s="381"/>
      <c r="C1278" s="387"/>
      <c r="D1278" s="387"/>
      <c r="E1278" s="390"/>
      <c r="F1278" s="11"/>
      <c r="G1278" s="162">
        <v>386</v>
      </c>
      <c r="H1278" s="68" t="s">
        <v>475</v>
      </c>
      <c r="I1278" s="69">
        <v>2</v>
      </c>
      <c r="J1278" s="1">
        <f t="shared" si="150"/>
        <v>7.537688442211055E-4</v>
      </c>
      <c r="K1278" s="164" t="str">
        <f t="shared" si="149"/>
        <v/>
      </c>
      <c r="L1278" s="40">
        <v>2</v>
      </c>
      <c r="M1278" s="1">
        <f t="shared" si="151"/>
        <v>7.537688442211055E-4</v>
      </c>
    </row>
    <row r="1279" spans="1:13" ht="25.2" x14ac:dyDescent="0.4">
      <c r="A1279" s="378"/>
      <c r="B1279" s="381"/>
      <c r="C1279" s="387"/>
      <c r="D1279" s="387"/>
      <c r="E1279" s="390"/>
      <c r="F1279" s="11"/>
      <c r="G1279" s="162">
        <v>387</v>
      </c>
      <c r="H1279" s="68" t="s">
        <v>1039</v>
      </c>
      <c r="I1279" s="69">
        <v>2</v>
      </c>
      <c r="J1279" s="1">
        <f t="shared" si="150"/>
        <v>7.537688442211055E-4</v>
      </c>
      <c r="K1279" s="164" t="str">
        <f t="shared" si="149"/>
        <v/>
      </c>
      <c r="L1279" s="40">
        <v>2</v>
      </c>
      <c r="M1279" s="1">
        <f t="shared" si="151"/>
        <v>7.537688442211055E-4</v>
      </c>
    </row>
    <row r="1280" spans="1:13" ht="25.2" x14ac:dyDescent="0.4">
      <c r="A1280" s="378"/>
      <c r="B1280" s="381"/>
      <c r="C1280" s="387"/>
      <c r="D1280" s="387"/>
      <c r="E1280" s="390"/>
      <c r="F1280" s="11"/>
      <c r="G1280" s="162">
        <v>388</v>
      </c>
      <c r="H1280" s="68" t="s">
        <v>461</v>
      </c>
      <c r="I1280" s="69">
        <v>3</v>
      </c>
      <c r="J1280" s="1">
        <f t="shared" si="150"/>
        <v>1.1306532663316582E-3</v>
      </c>
      <c r="K1280" s="164" t="str">
        <f t="shared" si="149"/>
        <v/>
      </c>
      <c r="L1280" s="40">
        <v>3</v>
      </c>
      <c r="M1280" s="1">
        <f t="shared" si="151"/>
        <v>1.1306532663316582E-3</v>
      </c>
    </row>
    <row r="1281" spans="1:13" ht="52.95" customHeight="1" x14ac:dyDescent="0.4">
      <c r="A1281" s="378"/>
      <c r="B1281" s="381"/>
      <c r="C1281" s="387" t="s">
        <v>359</v>
      </c>
      <c r="D1281" s="387" t="s">
        <v>288</v>
      </c>
      <c r="E1281" s="390"/>
      <c r="F1281" s="11"/>
      <c r="G1281" s="162">
        <v>389</v>
      </c>
      <c r="H1281" s="68" t="s">
        <v>1036</v>
      </c>
      <c r="I1281" s="69">
        <v>3</v>
      </c>
      <c r="J1281" s="1">
        <f t="shared" si="150"/>
        <v>1.1306532663316582E-3</v>
      </c>
      <c r="K1281" s="164" t="str">
        <f t="shared" si="149"/>
        <v/>
      </c>
      <c r="L1281" s="40">
        <v>3</v>
      </c>
      <c r="M1281" s="1">
        <f t="shared" si="151"/>
        <v>1.1306532663316582E-3</v>
      </c>
    </row>
    <row r="1282" spans="1:13" ht="37.799999999999997" x14ac:dyDescent="0.4">
      <c r="A1282" s="378"/>
      <c r="B1282" s="381"/>
      <c r="C1282" s="387"/>
      <c r="D1282" s="387"/>
      <c r="E1282" s="390"/>
      <c r="F1282" s="11"/>
      <c r="G1282" s="162">
        <v>390</v>
      </c>
      <c r="H1282" s="55" t="s">
        <v>1141</v>
      </c>
      <c r="I1282" s="69">
        <v>3</v>
      </c>
      <c r="J1282" s="1">
        <f t="shared" si="150"/>
        <v>1.1306532663316582E-3</v>
      </c>
      <c r="K1282" s="164" t="str">
        <f t="shared" ref="K1282:K1289" si="152">IF(AND(L1282&gt;=0,L1282&lt;=I1282),"",IF(AND(L1282&gt;I1282),"*"))</f>
        <v/>
      </c>
      <c r="L1282" s="40">
        <v>3</v>
      </c>
      <c r="M1282" s="1">
        <f t="shared" si="151"/>
        <v>1.1306532663316582E-3</v>
      </c>
    </row>
    <row r="1283" spans="1:13" ht="15.6" customHeight="1" x14ac:dyDescent="0.4">
      <c r="A1283" s="378"/>
      <c r="B1283" s="381"/>
      <c r="C1283" s="387"/>
      <c r="D1283" s="387"/>
      <c r="E1283" s="390"/>
      <c r="F1283" s="11"/>
      <c r="G1283" s="162">
        <v>391</v>
      </c>
      <c r="H1283" s="68" t="s">
        <v>1001</v>
      </c>
      <c r="I1283" s="69">
        <v>3</v>
      </c>
      <c r="J1283" s="1">
        <f t="shared" si="150"/>
        <v>1.1306532663316582E-3</v>
      </c>
      <c r="K1283" s="164" t="str">
        <f t="shared" si="152"/>
        <v/>
      </c>
      <c r="L1283" s="40">
        <v>3</v>
      </c>
      <c r="M1283" s="1">
        <f t="shared" si="151"/>
        <v>1.1306532663316582E-3</v>
      </c>
    </row>
    <row r="1284" spans="1:13" ht="25.2" x14ac:dyDescent="0.4">
      <c r="A1284" s="378"/>
      <c r="B1284" s="381"/>
      <c r="C1284" s="387"/>
      <c r="D1284" s="387"/>
      <c r="E1284" s="390"/>
      <c r="F1284" s="11"/>
      <c r="G1284" s="162">
        <v>392</v>
      </c>
      <c r="H1284" s="68" t="s">
        <v>461</v>
      </c>
      <c r="I1284" s="69">
        <v>3</v>
      </c>
      <c r="J1284" s="1">
        <f t="shared" si="150"/>
        <v>1.1306532663316582E-3</v>
      </c>
      <c r="K1284" s="164" t="str">
        <f t="shared" si="152"/>
        <v/>
      </c>
      <c r="L1284" s="40">
        <v>3</v>
      </c>
      <c r="M1284" s="1">
        <f t="shared" si="151"/>
        <v>1.1306532663316582E-3</v>
      </c>
    </row>
    <row r="1285" spans="1:13" ht="49.2" customHeight="1" x14ac:dyDescent="0.4">
      <c r="A1285" s="378"/>
      <c r="B1285" s="381"/>
      <c r="C1285" s="158" t="s">
        <v>360</v>
      </c>
      <c r="D1285" s="158" t="s">
        <v>289</v>
      </c>
      <c r="E1285" s="390"/>
      <c r="F1285" s="11"/>
      <c r="G1285" s="162">
        <v>393</v>
      </c>
      <c r="H1285" s="68" t="s">
        <v>1036</v>
      </c>
      <c r="I1285" s="69">
        <v>3</v>
      </c>
      <c r="J1285" s="1">
        <f t="shared" si="150"/>
        <v>1.1306532663316582E-3</v>
      </c>
      <c r="K1285" s="164" t="str">
        <f t="shared" si="152"/>
        <v/>
      </c>
      <c r="L1285" s="40">
        <v>3</v>
      </c>
      <c r="M1285" s="1">
        <f t="shared" si="151"/>
        <v>1.1306532663316582E-3</v>
      </c>
    </row>
    <row r="1286" spans="1:13" ht="25.2" x14ac:dyDescent="0.4">
      <c r="A1286" s="378"/>
      <c r="B1286" s="381"/>
      <c r="C1286" s="387" t="s">
        <v>361</v>
      </c>
      <c r="D1286" s="387" t="s">
        <v>290</v>
      </c>
      <c r="E1286" s="390"/>
      <c r="F1286" s="11"/>
      <c r="G1286" s="162">
        <v>394</v>
      </c>
      <c r="H1286" s="55" t="s">
        <v>476</v>
      </c>
      <c r="I1286" s="69">
        <v>2</v>
      </c>
      <c r="J1286" s="1">
        <f t="shared" si="150"/>
        <v>7.537688442211055E-4</v>
      </c>
      <c r="K1286" s="164" t="str">
        <f t="shared" si="152"/>
        <v/>
      </c>
      <c r="L1286" s="40">
        <v>2</v>
      </c>
      <c r="M1286" s="1">
        <f t="shared" si="151"/>
        <v>7.537688442211055E-4</v>
      </c>
    </row>
    <row r="1287" spans="1:13" ht="50.4" customHeight="1" x14ac:dyDescent="0.4">
      <c r="A1287" s="378"/>
      <c r="B1287" s="381"/>
      <c r="C1287" s="387"/>
      <c r="D1287" s="387"/>
      <c r="E1287" s="390"/>
      <c r="F1287" s="11"/>
      <c r="G1287" s="162">
        <v>395</v>
      </c>
      <c r="H1287" s="68" t="s">
        <v>1036</v>
      </c>
      <c r="I1287" s="69">
        <v>3</v>
      </c>
      <c r="J1287" s="1">
        <f t="shared" si="150"/>
        <v>1.1306532663316582E-3</v>
      </c>
      <c r="K1287" s="164" t="str">
        <f t="shared" si="152"/>
        <v/>
      </c>
      <c r="L1287" s="40">
        <v>3</v>
      </c>
      <c r="M1287" s="1">
        <f t="shared" si="151"/>
        <v>1.1306532663316582E-3</v>
      </c>
    </row>
    <row r="1288" spans="1:13" ht="63" x14ac:dyDescent="0.4">
      <c r="A1288" s="378"/>
      <c r="B1288" s="381"/>
      <c r="C1288" s="387"/>
      <c r="D1288" s="387"/>
      <c r="E1288" s="390"/>
      <c r="F1288" s="11"/>
      <c r="G1288" s="162">
        <v>396</v>
      </c>
      <c r="H1288" s="55" t="s">
        <v>1138</v>
      </c>
      <c r="I1288" s="69">
        <v>3</v>
      </c>
      <c r="J1288" s="1">
        <f t="shared" si="150"/>
        <v>1.1306532663316582E-3</v>
      </c>
      <c r="K1288" s="164" t="str">
        <f t="shared" si="152"/>
        <v/>
      </c>
      <c r="L1288" s="40">
        <v>3</v>
      </c>
      <c r="M1288" s="1">
        <f t="shared" si="151"/>
        <v>1.1306532663316582E-3</v>
      </c>
    </row>
    <row r="1289" spans="1:13" ht="16.2" customHeight="1" thickBot="1" x14ac:dyDescent="0.45">
      <c r="A1289" s="379"/>
      <c r="B1289" s="382"/>
      <c r="C1289" s="388"/>
      <c r="D1289" s="388"/>
      <c r="E1289" s="391"/>
      <c r="F1289" s="59"/>
      <c r="G1289" s="392" t="s">
        <v>4</v>
      </c>
      <c r="H1289" s="393"/>
      <c r="I1289" s="70">
        <f>SUM(I1230:I1288)</f>
        <v>129</v>
      </c>
      <c r="J1289" s="2">
        <f>SUM(J1230:J1288)</f>
        <v>4.8618090452261307E-2</v>
      </c>
      <c r="K1289" s="236" t="str">
        <f t="shared" si="152"/>
        <v/>
      </c>
      <c r="L1289" s="3">
        <f>SUM(L1230:L1288)</f>
        <v>120</v>
      </c>
      <c r="M1289" s="2">
        <f>SUM(M1230:M1288)</f>
        <v>4.5226130653266333E-2</v>
      </c>
    </row>
    <row r="1290" spans="1:13" ht="6" customHeight="1" thickBot="1" x14ac:dyDescent="0.45">
      <c r="A1290" s="106"/>
      <c r="B1290" s="107"/>
      <c r="C1290" s="30"/>
      <c r="D1290" s="30"/>
      <c r="E1290" s="48"/>
      <c r="F1290" s="9"/>
      <c r="G1290" s="48"/>
      <c r="H1290" s="108"/>
      <c r="I1290" s="91"/>
      <c r="J1290" s="109"/>
      <c r="K1290" s="48"/>
      <c r="L1290" s="91"/>
      <c r="M1290" s="109"/>
    </row>
    <row r="1291" spans="1:13" x14ac:dyDescent="0.4">
      <c r="A1291" s="373" t="s">
        <v>186</v>
      </c>
      <c r="B1291" s="374"/>
      <c r="C1291" s="374"/>
      <c r="D1291" s="374"/>
      <c r="E1291" s="374"/>
      <c r="F1291" s="374"/>
      <c r="G1291" s="374"/>
      <c r="H1291" s="374"/>
      <c r="I1291" s="374"/>
      <c r="J1291" s="375"/>
      <c r="K1291" s="164"/>
      <c r="L1291" s="33" t="s">
        <v>72</v>
      </c>
      <c r="M1291" s="34" t="s">
        <v>82</v>
      </c>
    </row>
    <row r="1292" spans="1:13" x14ac:dyDescent="0.4">
      <c r="A1292" s="162">
        <f t="shared" ref="A1292:A1323" si="153">G1230</f>
        <v>338</v>
      </c>
      <c r="B1292" s="412"/>
      <c r="C1292" s="412"/>
      <c r="D1292" s="412"/>
      <c r="E1292" s="412"/>
      <c r="F1292" s="412"/>
      <c r="G1292" s="412"/>
      <c r="H1292" s="412"/>
      <c r="I1292" s="412"/>
      <c r="J1292" s="413"/>
      <c r="K1292" s="48"/>
      <c r="L1292" s="36"/>
      <c r="M1292" s="37"/>
    </row>
    <row r="1293" spans="1:13" x14ac:dyDescent="0.4">
      <c r="A1293" s="162">
        <f t="shared" si="153"/>
        <v>339</v>
      </c>
      <c r="B1293" s="412"/>
      <c r="C1293" s="412"/>
      <c r="D1293" s="412"/>
      <c r="E1293" s="412"/>
      <c r="F1293" s="412"/>
      <c r="G1293" s="412"/>
      <c r="H1293" s="412"/>
      <c r="I1293" s="412"/>
      <c r="J1293" s="413"/>
      <c r="K1293" s="48"/>
      <c r="L1293" s="36"/>
      <c r="M1293" s="37"/>
    </row>
    <row r="1294" spans="1:13" x14ac:dyDescent="0.4">
      <c r="A1294" s="162">
        <f t="shared" si="153"/>
        <v>340</v>
      </c>
      <c r="B1294" s="412"/>
      <c r="C1294" s="412"/>
      <c r="D1294" s="412"/>
      <c r="E1294" s="412"/>
      <c r="F1294" s="412"/>
      <c r="G1294" s="412"/>
      <c r="H1294" s="412"/>
      <c r="I1294" s="412"/>
      <c r="J1294" s="413"/>
      <c r="K1294" s="48"/>
      <c r="L1294" s="36"/>
      <c r="M1294" s="37"/>
    </row>
    <row r="1295" spans="1:13" x14ac:dyDescent="0.4">
      <c r="A1295" s="162">
        <f t="shared" si="153"/>
        <v>341</v>
      </c>
      <c r="B1295" s="412"/>
      <c r="C1295" s="412"/>
      <c r="D1295" s="412"/>
      <c r="E1295" s="412"/>
      <c r="F1295" s="412"/>
      <c r="G1295" s="412"/>
      <c r="H1295" s="412"/>
      <c r="I1295" s="412"/>
      <c r="J1295" s="413"/>
      <c r="K1295" s="48"/>
      <c r="L1295" s="36"/>
      <c r="M1295" s="37"/>
    </row>
    <row r="1296" spans="1:13" x14ac:dyDescent="0.4">
      <c r="A1296" s="162">
        <f t="shared" si="153"/>
        <v>342</v>
      </c>
      <c r="B1296" s="412"/>
      <c r="C1296" s="412"/>
      <c r="D1296" s="412"/>
      <c r="E1296" s="412"/>
      <c r="F1296" s="412"/>
      <c r="G1296" s="412"/>
      <c r="H1296" s="412"/>
      <c r="I1296" s="412"/>
      <c r="J1296" s="413"/>
      <c r="K1296" s="48"/>
      <c r="L1296" s="36"/>
      <c r="M1296" s="37"/>
    </row>
    <row r="1297" spans="1:13" x14ac:dyDescent="0.4">
      <c r="A1297" s="162">
        <f t="shared" si="153"/>
        <v>343</v>
      </c>
      <c r="B1297" s="412"/>
      <c r="C1297" s="412"/>
      <c r="D1297" s="412"/>
      <c r="E1297" s="412"/>
      <c r="F1297" s="412"/>
      <c r="G1297" s="412"/>
      <c r="H1297" s="412"/>
      <c r="I1297" s="412"/>
      <c r="J1297" s="413"/>
      <c r="K1297" s="48"/>
      <c r="L1297" s="36"/>
      <c r="M1297" s="37"/>
    </row>
    <row r="1298" spans="1:13" x14ac:dyDescent="0.4">
      <c r="A1298" s="162">
        <f t="shared" si="153"/>
        <v>344</v>
      </c>
      <c r="B1298" s="412"/>
      <c r="C1298" s="412"/>
      <c r="D1298" s="412"/>
      <c r="E1298" s="412"/>
      <c r="F1298" s="412"/>
      <c r="G1298" s="412"/>
      <c r="H1298" s="412"/>
      <c r="I1298" s="412"/>
      <c r="J1298" s="413"/>
      <c r="K1298" s="48"/>
      <c r="L1298" s="36"/>
      <c r="M1298" s="37"/>
    </row>
    <row r="1299" spans="1:13" x14ac:dyDescent="0.4">
      <c r="A1299" s="162">
        <f t="shared" si="153"/>
        <v>345</v>
      </c>
      <c r="B1299" s="412"/>
      <c r="C1299" s="412"/>
      <c r="D1299" s="412"/>
      <c r="E1299" s="412"/>
      <c r="F1299" s="412"/>
      <c r="G1299" s="412"/>
      <c r="H1299" s="412"/>
      <c r="I1299" s="412"/>
      <c r="J1299" s="413"/>
      <c r="K1299" s="48"/>
      <c r="L1299" s="36"/>
      <c r="M1299" s="37"/>
    </row>
    <row r="1300" spans="1:13" x14ac:dyDescent="0.4">
      <c r="A1300" s="162">
        <f t="shared" si="153"/>
        <v>346</v>
      </c>
      <c r="B1300" s="412"/>
      <c r="C1300" s="412"/>
      <c r="D1300" s="412"/>
      <c r="E1300" s="412"/>
      <c r="F1300" s="412"/>
      <c r="G1300" s="412"/>
      <c r="H1300" s="412"/>
      <c r="I1300" s="412"/>
      <c r="J1300" s="413"/>
      <c r="K1300" s="48"/>
      <c r="L1300" s="36"/>
      <c r="M1300" s="37"/>
    </row>
    <row r="1301" spans="1:13" x14ac:dyDescent="0.4">
      <c r="A1301" s="162">
        <f t="shared" si="153"/>
        <v>347</v>
      </c>
      <c r="B1301" s="412"/>
      <c r="C1301" s="412"/>
      <c r="D1301" s="412"/>
      <c r="E1301" s="412"/>
      <c r="F1301" s="412"/>
      <c r="G1301" s="412"/>
      <c r="H1301" s="412"/>
      <c r="I1301" s="412"/>
      <c r="J1301" s="413"/>
      <c r="K1301" s="48"/>
      <c r="L1301" s="36"/>
      <c r="M1301" s="37"/>
    </row>
    <row r="1302" spans="1:13" x14ac:dyDescent="0.4">
      <c r="A1302" s="162">
        <f t="shared" si="153"/>
        <v>348</v>
      </c>
      <c r="B1302" s="412"/>
      <c r="C1302" s="412"/>
      <c r="D1302" s="412"/>
      <c r="E1302" s="412"/>
      <c r="F1302" s="412"/>
      <c r="G1302" s="412"/>
      <c r="H1302" s="412"/>
      <c r="I1302" s="412"/>
      <c r="J1302" s="413"/>
      <c r="K1302" s="48"/>
      <c r="L1302" s="36"/>
      <c r="M1302" s="37"/>
    </row>
    <row r="1303" spans="1:13" x14ac:dyDescent="0.4">
      <c r="A1303" s="162">
        <f t="shared" si="153"/>
        <v>349</v>
      </c>
      <c r="B1303" s="412"/>
      <c r="C1303" s="412"/>
      <c r="D1303" s="412"/>
      <c r="E1303" s="412"/>
      <c r="F1303" s="412"/>
      <c r="G1303" s="412"/>
      <c r="H1303" s="412"/>
      <c r="I1303" s="412"/>
      <c r="J1303" s="413"/>
      <c r="K1303" s="48"/>
      <c r="L1303" s="36"/>
      <c r="M1303" s="37"/>
    </row>
    <row r="1304" spans="1:13" x14ac:dyDescent="0.4">
      <c r="A1304" s="162">
        <f t="shared" si="153"/>
        <v>350</v>
      </c>
      <c r="B1304" s="412"/>
      <c r="C1304" s="412"/>
      <c r="D1304" s="412"/>
      <c r="E1304" s="412"/>
      <c r="F1304" s="412"/>
      <c r="G1304" s="412"/>
      <c r="H1304" s="412"/>
      <c r="I1304" s="412"/>
      <c r="J1304" s="413"/>
      <c r="K1304" s="48"/>
      <c r="L1304" s="36"/>
      <c r="M1304" s="37"/>
    </row>
    <row r="1305" spans="1:13" x14ac:dyDescent="0.4">
      <c r="A1305" s="162">
        <f t="shared" si="153"/>
        <v>351</v>
      </c>
      <c r="B1305" s="412"/>
      <c r="C1305" s="412"/>
      <c r="D1305" s="412"/>
      <c r="E1305" s="412"/>
      <c r="F1305" s="412"/>
      <c r="G1305" s="412"/>
      <c r="H1305" s="412"/>
      <c r="I1305" s="412"/>
      <c r="J1305" s="413"/>
      <c r="K1305" s="48"/>
      <c r="L1305" s="36"/>
      <c r="M1305" s="37"/>
    </row>
    <row r="1306" spans="1:13" x14ac:dyDescent="0.4">
      <c r="A1306" s="162">
        <f t="shared" si="153"/>
        <v>352</v>
      </c>
      <c r="B1306" s="412"/>
      <c r="C1306" s="412"/>
      <c r="D1306" s="412"/>
      <c r="E1306" s="412"/>
      <c r="F1306" s="412"/>
      <c r="G1306" s="412"/>
      <c r="H1306" s="412"/>
      <c r="I1306" s="412"/>
      <c r="J1306" s="413"/>
      <c r="K1306" s="48"/>
      <c r="L1306" s="36"/>
      <c r="M1306" s="37"/>
    </row>
    <row r="1307" spans="1:13" x14ac:dyDescent="0.4">
      <c r="A1307" s="162">
        <f t="shared" si="153"/>
        <v>353</v>
      </c>
      <c r="B1307" s="412"/>
      <c r="C1307" s="412"/>
      <c r="D1307" s="412"/>
      <c r="E1307" s="412"/>
      <c r="F1307" s="412"/>
      <c r="G1307" s="412"/>
      <c r="H1307" s="412"/>
      <c r="I1307" s="412"/>
      <c r="J1307" s="413"/>
      <c r="K1307" s="48"/>
      <c r="L1307" s="36"/>
      <c r="M1307" s="37"/>
    </row>
    <row r="1308" spans="1:13" x14ac:dyDescent="0.4">
      <c r="A1308" s="162">
        <f t="shared" si="153"/>
        <v>354</v>
      </c>
      <c r="B1308" s="412"/>
      <c r="C1308" s="412"/>
      <c r="D1308" s="412"/>
      <c r="E1308" s="412"/>
      <c r="F1308" s="412"/>
      <c r="G1308" s="412"/>
      <c r="H1308" s="412"/>
      <c r="I1308" s="412"/>
      <c r="J1308" s="413"/>
      <c r="K1308" s="48"/>
      <c r="L1308" s="36"/>
      <c r="M1308" s="37"/>
    </row>
    <row r="1309" spans="1:13" x14ac:dyDescent="0.4">
      <c r="A1309" s="162">
        <f t="shared" si="153"/>
        <v>355</v>
      </c>
      <c r="B1309" s="412"/>
      <c r="C1309" s="412"/>
      <c r="D1309" s="412"/>
      <c r="E1309" s="412"/>
      <c r="F1309" s="412"/>
      <c r="G1309" s="412"/>
      <c r="H1309" s="412"/>
      <c r="I1309" s="412"/>
      <c r="J1309" s="413"/>
      <c r="K1309" s="48"/>
      <c r="L1309" s="36"/>
      <c r="M1309" s="37"/>
    </row>
    <row r="1310" spans="1:13" x14ac:dyDescent="0.4">
      <c r="A1310" s="162">
        <f t="shared" si="153"/>
        <v>356</v>
      </c>
      <c r="B1310" s="412"/>
      <c r="C1310" s="412"/>
      <c r="D1310" s="412"/>
      <c r="E1310" s="412"/>
      <c r="F1310" s="412"/>
      <c r="G1310" s="412"/>
      <c r="H1310" s="412"/>
      <c r="I1310" s="412"/>
      <c r="J1310" s="413"/>
      <c r="K1310" s="48"/>
      <c r="L1310" s="36"/>
      <c r="M1310" s="37"/>
    </row>
    <row r="1311" spans="1:13" x14ac:dyDescent="0.4">
      <c r="A1311" s="162">
        <f t="shared" si="153"/>
        <v>357</v>
      </c>
      <c r="B1311" s="412"/>
      <c r="C1311" s="412"/>
      <c r="D1311" s="412"/>
      <c r="E1311" s="412"/>
      <c r="F1311" s="412"/>
      <c r="G1311" s="412"/>
      <c r="H1311" s="412"/>
      <c r="I1311" s="412"/>
      <c r="J1311" s="413"/>
      <c r="K1311" s="48"/>
      <c r="L1311" s="36"/>
      <c r="M1311" s="37"/>
    </row>
    <row r="1312" spans="1:13" x14ac:dyDescent="0.4">
      <c r="A1312" s="162">
        <f t="shared" si="153"/>
        <v>358</v>
      </c>
      <c r="B1312" s="412"/>
      <c r="C1312" s="412"/>
      <c r="D1312" s="412"/>
      <c r="E1312" s="412"/>
      <c r="F1312" s="412"/>
      <c r="G1312" s="412"/>
      <c r="H1312" s="412"/>
      <c r="I1312" s="412"/>
      <c r="J1312" s="413"/>
      <c r="K1312" s="48"/>
      <c r="L1312" s="36"/>
      <c r="M1312" s="37"/>
    </row>
    <row r="1313" spans="1:13" x14ac:dyDescent="0.4">
      <c r="A1313" s="162">
        <f t="shared" si="153"/>
        <v>359</v>
      </c>
      <c r="B1313" s="412"/>
      <c r="C1313" s="412"/>
      <c r="D1313" s="412"/>
      <c r="E1313" s="412"/>
      <c r="F1313" s="412"/>
      <c r="G1313" s="412"/>
      <c r="H1313" s="412"/>
      <c r="I1313" s="412"/>
      <c r="J1313" s="413"/>
      <c r="K1313" s="48"/>
      <c r="L1313" s="36"/>
      <c r="M1313" s="37"/>
    </row>
    <row r="1314" spans="1:13" x14ac:dyDescent="0.4">
      <c r="A1314" s="162">
        <f t="shared" si="153"/>
        <v>360</v>
      </c>
      <c r="B1314" s="412"/>
      <c r="C1314" s="412"/>
      <c r="D1314" s="412"/>
      <c r="E1314" s="412"/>
      <c r="F1314" s="412"/>
      <c r="G1314" s="412"/>
      <c r="H1314" s="412"/>
      <c r="I1314" s="412"/>
      <c r="J1314" s="413"/>
      <c r="K1314" s="48"/>
      <c r="L1314" s="36"/>
      <c r="M1314" s="37"/>
    </row>
    <row r="1315" spans="1:13" x14ac:dyDescent="0.4">
      <c r="A1315" s="162">
        <f t="shared" si="153"/>
        <v>361</v>
      </c>
      <c r="B1315" s="412"/>
      <c r="C1315" s="412"/>
      <c r="D1315" s="412"/>
      <c r="E1315" s="412"/>
      <c r="F1315" s="412"/>
      <c r="G1315" s="412"/>
      <c r="H1315" s="412"/>
      <c r="I1315" s="412"/>
      <c r="J1315" s="413"/>
      <c r="K1315" s="48"/>
      <c r="L1315" s="36"/>
      <c r="M1315" s="37"/>
    </row>
    <row r="1316" spans="1:13" x14ac:dyDescent="0.4">
      <c r="A1316" s="162">
        <f t="shared" si="153"/>
        <v>362</v>
      </c>
      <c r="B1316" s="412"/>
      <c r="C1316" s="412"/>
      <c r="D1316" s="412"/>
      <c r="E1316" s="412"/>
      <c r="F1316" s="412"/>
      <c r="G1316" s="412"/>
      <c r="H1316" s="412"/>
      <c r="I1316" s="412"/>
      <c r="J1316" s="413"/>
      <c r="K1316" s="48"/>
      <c r="L1316" s="36"/>
      <c r="M1316" s="37"/>
    </row>
    <row r="1317" spans="1:13" x14ac:dyDescent="0.4">
      <c r="A1317" s="162">
        <f t="shared" si="153"/>
        <v>363</v>
      </c>
      <c r="B1317" s="412"/>
      <c r="C1317" s="412"/>
      <c r="D1317" s="412"/>
      <c r="E1317" s="412"/>
      <c r="F1317" s="412"/>
      <c r="G1317" s="412"/>
      <c r="H1317" s="412"/>
      <c r="I1317" s="412"/>
      <c r="J1317" s="413"/>
      <c r="K1317" s="48"/>
      <c r="L1317" s="36"/>
      <c r="M1317" s="37"/>
    </row>
    <row r="1318" spans="1:13" x14ac:dyDescent="0.4">
      <c r="A1318" s="162">
        <f t="shared" si="153"/>
        <v>364</v>
      </c>
      <c r="B1318" s="412"/>
      <c r="C1318" s="412"/>
      <c r="D1318" s="412"/>
      <c r="E1318" s="412"/>
      <c r="F1318" s="412"/>
      <c r="G1318" s="412"/>
      <c r="H1318" s="412"/>
      <c r="I1318" s="412"/>
      <c r="J1318" s="413"/>
      <c r="K1318" s="48"/>
      <c r="L1318" s="36"/>
      <c r="M1318" s="37"/>
    </row>
    <row r="1319" spans="1:13" x14ac:dyDescent="0.4">
      <c r="A1319" s="162">
        <f t="shared" si="153"/>
        <v>365</v>
      </c>
      <c r="B1319" s="412"/>
      <c r="C1319" s="412"/>
      <c r="D1319" s="412"/>
      <c r="E1319" s="412"/>
      <c r="F1319" s="412"/>
      <c r="G1319" s="412"/>
      <c r="H1319" s="412"/>
      <c r="I1319" s="412"/>
      <c r="J1319" s="413"/>
      <c r="K1319" s="48"/>
      <c r="L1319" s="36"/>
      <c r="M1319" s="37"/>
    </row>
    <row r="1320" spans="1:13" x14ac:dyDescent="0.4">
      <c r="A1320" s="162">
        <f t="shared" si="153"/>
        <v>366</v>
      </c>
      <c r="B1320" s="412"/>
      <c r="C1320" s="412"/>
      <c r="D1320" s="412"/>
      <c r="E1320" s="412"/>
      <c r="F1320" s="412"/>
      <c r="G1320" s="412"/>
      <c r="H1320" s="412"/>
      <c r="I1320" s="412"/>
      <c r="J1320" s="413"/>
      <c r="K1320" s="48"/>
      <c r="L1320" s="36"/>
      <c r="M1320" s="37"/>
    </row>
    <row r="1321" spans="1:13" x14ac:dyDescent="0.4">
      <c r="A1321" s="162">
        <f t="shared" si="153"/>
        <v>367</v>
      </c>
      <c r="B1321" s="412"/>
      <c r="C1321" s="412"/>
      <c r="D1321" s="412"/>
      <c r="E1321" s="412"/>
      <c r="F1321" s="412"/>
      <c r="G1321" s="412"/>
      <c r="H1321" s="412"/>
      <c r="I1321" s="412"/>
      <c r="J1321" s="413"/>
      <c r="K1321" s="48"/>
      <c r="L1321" s="36"/>
      <c r="M1321" s="37"/>
    </row>
    <row r="1322" spans="1:13" x14ac:dyDescent="0.4">
      <c r="A1322" s="162">
        <f t="shared" si="153"/>
        <v>368</v>
      </c>
      <c r="B1322" s="412"/>
      <c r="C1322" s="412"/>
      <c r="D1322" s="412"/>
      <c r="E1322" s="412"/>
      <c r="F1322" s="412"/>
      <c r="G1322" s="412"/>
      <c r="H1322" s="412"/>
      <c r="I1322" s="412"/>
      <c r="J1322" s="413"/>
      <c r="K1322" s="48"/>
      <c r="L1322" s="36"/>
      <c r="M1322" s="37"/>
    </row>
    <row r="1323" spans="1:13" x14ac:dyDescent="0.4">
      <c r="A1323" s="162">
        <f t="shared" si="153"/>
        <v>369</v>
      </c>
      <c r="B1323" s="412"/>
      <c r="C1323" s="412"/>
      <c r="D1323" s="412"/>
      <c r="E1323" s="412"/>
      <c r="F1323" s="412"/>
      <c r="G1323" s="412"/>
      <c r="H1323" s="412"/>
      <c r="I1323" s="412"/>
      <c r="J1323" s="413"/>
      <c r="K1323" s="48"/>
      <c r="L1323" s="36"/>
      <c r="M1323" s="37"/>
    </row>
    <row r="1324" spans="1:13" x14ac:dyDescent="0.4">
      <c r="A1324" s="162">
        <f t="shared" ref="A1324:A1350" si="154">G1262</f>
        <v>370</v>
      </c>
      <c r="B1324" s="412"/>
      <c r="C1324" s="412"/>
      <c r="D1324" s="412"/>
      <c r="E1324" s="412"/>
      <c r="F1324" s="412"/>
      <c r="G1324" s="412"/>
      <c r="H1324" s="412"/>
      <c r="I1324" s="412"/>
      <c r="J1324" s="413"/>
      <c r="K1324" s="48"/>
      <c r="L1324" s="36"/>
      <c r="M1324" s="37"/>
    </row>
    <row r="1325" spans="1:13" x14ac:dyDescent="0.4">
      <c r="A1325" s="162">
        <f t="shared" si="154"/>
        <v>371</v>
      </c>
      <c r="B1325" s="412"/>
      <c r="C1325" s="412"/>
      <c r="D1325" s="412"/>
      <c r="E1325" s="412"/>
      <c r="F1325" s="412"/>
      <c r="G1325" s="412"/>
      <c r="H1325" s="412"/>
      <c r="I1325" s="412"/>
      <c r="J1325" s="413"/>
      <c r="K1325" s="48"/>
      <c r="L1325" s="36"/>
      <c r="M1325" s="37"/>
    </row>
    <row r="1326" spans="1:13" x14ac:dyDescent="0.4">
      <c r="A1326" s="162">
        <f t="shared" si="154"/>
        <v>372</v>
      </c>
      <c r="B1326" s="412"/>
      <c r="C1326" s="412"/>
      <c r="D1326" s="412"/>
      <c r="E1326" s="412"/>
      <c r="F1326" s="412"/>
      <c r="G1326" s="412"/>
      <c r="H1326" s="412"/>
      <c r="I1326" s="412"/>
      <c r="J1326" s="413"/>
      <c r="K1326" s="48"/>
      <c r="L1326" s="36"/>
      <c r="M1326" s="37"/>
    </row>
    <row r="1327" spans="1:13" x14ac:dyDescent="0.4">
      <c r="A1327" s="162">
        <f t="shared" si="154"/>
        <v>373</v>
      </c>
      <c r="B1327" s="412"/>
      <c r="C1327" s="412"/>
      <c r="D1327" s="412"/>
      <c r="E1327" s="412"/>
      <c r="F1327" s="412"/>
      <c r="G1327" s="412"/>
      <c r="H1327" s="412"/>
      <c r="I1327" s="412"/>
      <c r="J1327" s="413"/>
      <c r="K1327" s="48"/>
      <c r="L1327" s="36"/>
      <c r="M1327" s="37"/>
    </row>
    <row r="1328" spans="1:13" x14ac:dyDescent="0.4">
      <c r="A1328" s="162">
        <f t="shared" si="154"/>
        <v>374</v>
      </c>
      <c r="B1328" s="412"/>
      <c r="C1328" s="412"/>
      <c r="D1328" s="412"/>
      <c r="E1328" s="412"/>
      <c r="F1328" s="412"/>
      <c r="G1328" s="412"/>
      <c r="H1328" s="412"/>
      <c r="I1328" s="412"/>
      <c r="J1328" s="413"/>
      <c r="K1328" s="48"/>
      <c r="L1328" s="36"/>
      <c r="M1328" s="37"/>
    </row>
    <row r="1329" spans="1:13" x14ac:dyDescent="0.4">
      <c r="A1329" s="162">
        <f t="shared" si="154"/>
        <v>375</v>
      </c>
      <c r="B1329" s="412"/>
      <c r="C1329" s="412"/>
      <c r="D1329" s="412"/>
      <c r="E1329" s="412"/>
      <c r="F1329" s="412"/>
      <c r="G1329" s="412"/>
      <c r="H1329" s="412"/>
      <c r="I1329" s="412"/>
      <c r="J1329" s="413"/>
      <c r="K1329" s="48"/>
      <c r="L1329" s="36"/>
      <c r="M1329" s="37"/>
    </row>
    <row r="1330" spans="1:13" x14ac:dyDescent="0.4">
      <c r="A1330" s="162">
        <f t="shared" si="154"/>
        <v>376</v>
      </c>
      <c r="B1330" s="412"/>
      <c r="C1330" s="412"/>
      <c r="D1330" s="412"/>
      <c r="E1330" s="412"/>
      <c r="F1330" s="412"/>
      <c r="G1330" s="412"/>
      <c r="H1330" s="412"/>
      <c r="I1330" s="412"/>
      <c r="J1330" s="413"/>
      <c r="K1330" s="48"/>
      <c r="L1330" s="36"/>
      <c r="M1330" s="37"/>
    </row>
    <row r="1331" spans="1:13" x14ac:dyDescent="0.4">
      <c r="A1331" s="162">
        <f t="shared" si="154"/>
        <v>377</v>
      </c>
      <c r="B1331" s="412"/>
      <c r="C1331" s="412"/>
      <c r="D1331" s="412"/>
      <c r="E1331" s="412"/>
      <c r="F1331" s="412"/>
      <c r="G1331" s="412"/>
      <c r="H1331" s="412"/>
      <c r="I1331" s="412"/>
      <c r="J1331" s="413"/>
      <c r="K1331" s="48"/>
      <c r="L1331" s="36"/>
      <c r="M1331" s="37"/>
    </row>
    <row r="1332" spans="1:13" x14ac:dyDescent="0.4">
      <c r="A1332" s="162">
        <f t="shared" si="154"/>
        <v>378</v>
      </c>
      <c r="B1332" s="412"/>
      <c r="C1332" s="412"/>
      <c r="D1332" s="412"/>
      <c r="E1332" s="412"/>
      <c r="F1332" s="412"/>
      <c r="G1332" s="412"/>
      <c r="H1332" s="412"/>
      <c r="I1332" s="412"/>
      <c r="J1332" s="413"/>
      <c r="K1332" s="48"/>
      <c r="L1332" s="36"/>
      <c r="M1332" s="37"/>
    </row>
    <row r="1333" spans="1:13" x14ac:dyDescent="0.4">
      <c r="A1333" s="162">
        <f t="shared" si="154"/>
        <v>379</v>
      </c>
      <c r="B1333" s="412"/>
      <c r="C1333" s="412"/>
      <c r="D1333" s="412"/>
      <c r="E1333" s="412"/>
      <c r="F1333" s="412"/>
      <c r="G1333" s="412"/>
      <c r="H1333" s="412"/>
      <c r="I1333" s="412"/>
      <c r="J1333" s="413"/>
      <c r="K1333" s="48"/>
      <c r="L1333" s="36"/>
      <c r="M1333" s="37"/>
    </row>
    <row r="1334" spans="1:13" x14ac:dyDescent="0.4">
      <c r="A1334" s="162">
        <f t="shared" si="154"/>
        <v>380</v>
      </c>
      <c r="B1334" s="412"/>
      <c r="C1334" s="412"/>
      <c r="D1334" s="412"/>
      <c r="E1334" s="412"/>
      <c r="F1334" s="412"/>
      <c r="G1334" s="412"/>
      <c r="H1334" s="412"/>
      <c r="I1334" s="412"/>
      <c r="J1334" s="413"/>
      <c r="K1334" s="48"/>
      <c r="L1334" s="36"/>
      <c r="M1334" s="37"/>
    </row>
    <row r="1335" spans="1:13" x14ac:dyDescent="0.4">
      <c r="A1335" s="162">
        <f t="shared" si="154"/>
        <v>381</v>
      </c>
      <c r="B1335" s="412"/>
      <c r="C1335" s="412"/>
      <c r="D1335" s="412"/>
      <c r="E1335" s="412"/>
      <c r="F1335" s="412"/>
      <c r="G1335" s="412"/>
      <c r="H1335" s="412"/>
      <c r="I1335" s="412"/>
      <c r="J1335" s="413"/>
      <c r="K1335" s="48"/>
      <c r="L1335" s="36"/>
      <c r="M1335" s="37"/>
    </row>
    <row r="1336" spans="1:13" x14ac:dyDescent="0.4">
      <c r="A1336" s="162">
        <f t="shared" si="154"/>
        <v>382</v>
      </c>
      <c r="B1336" s="412"/>
      <c r="C1336" s="412"/>
      <c r="D1336" s="412"/>
      <c r="E1336" s="412"/>
      <c r="F1336" s="412"/>
      <c r="G1336" s="412"/>
      <c r="H1336" s="412"/>
      <c r="I1336" s="412"/>
      <c r="J1336" s="413"/>
      <c r="K1336" s="48"/>
      <c r="L1336" s="36"/>
      <c r="M1336" s="37"/>
    </row>
    <row r="1337" spans="1:13" x14ac:dyDescent="0.4">
      <c r="A1337" s="162">
        <f t="shared" si="154"/>
        <v>383</v>
      </c>
      <c r="B1337" s="412"/>
      <c r="C1337" s="412"/>
      <c r="D1337" s="412"/>
      <c r="E1337" s="412"/>
      <c r="F1337" s="412"/>
      <c r="G1337" s="412"/>
      <c r="H1337" s="412"/>
      <c r="I1337" s="412"/>
      <c r="J1337" s="413"/>
      <c r="K1337" s="48"/>
      <c r="L1337" s="36"/>
      <c r="M1337" s="37"/>
    </row>
    <row r="1338" spans="1:13" x14ac:dyDescent="0.4">
      <c r="A1338" s="162">
        <f t="shared" si="154"/>
        <v>384</v>
      </c>
      <c r="B1338" s="412"/>
      <c r="C1338" s="412"/>
      <c r="D1338" s="412"/>
      <c r="E1338" s="412"/>
      <c r="F1338" s="412"/>
      <c r="G1338" s="412"/>
      <c r="H1338" s="412"/>
      <c r="I1338" s="412"/>
      <c r="J1338" s="413"/>
      <c r="K1338" s="48"/>
      <c r="L1338" s="36"/>
      <c r="M1338" s="37"/>
    </row>
    <row r="1339" spans="1:13" x14ac:dyDescent="0.4">
      <c r="A1339" s="162">
        <f t="shared" si="154"/>
        <v>385</v>
      </c>
      <c r="B1339" s="412"/>
      <c r="C1339" s="412"/>
      <c r="D1339" s="412"/>
      <c r="E1339" s="412"/>
      <c r="F1339" s="412"/>
      <c r="G1339" s="412"/>
      <c r="H1339" s="412"/>
      <c r="I1339" s="412"/>
      <c r="J1339" s="413"/>
      <c r="K1339" s="48"/>
      <c r="L1339" s="36"/>
      <c r="M1339" s="37"/>
    </row>
    <row r="1340" spans="1:13" x14ac:dyDescent="0.4">
      <c r="A1340" s="162">
        <f t="shared" si="154"/>
        <v>386</v>
      </c>
      <c r="B1340" s="412"/>
      <c r="C1340" s="412"/>
      <c r="D1340" s="412"/>
      <c r="E1340" s="412"/>
      <c r="F1340" s="412"/>
      <c r="G1340" s="412"/>
      <c r="H1340" s="412"/>
      <c r="I1340" s="412"/>
      <c r="J1340" s="413"/>
      <c r="K1340" s="48"/>
      <c r="L1340" s="36"/>
      <c r="M1340" s="37"/>
    </row>
    <row r="1341" spans="1:13" x14ac:dyDescent="0.4">
      <c r="A1341" s="162">
        <f t="shared" si="154"/>
        <v>387</v>
      </c>
      <c r="B1341" s="412"/>
      <c r="C1341" s="412"/>
      <c r="D1341" s="412"/>
      <c r="E1341" s="412"/>
      <c r="F1341" s="412"/>
      <c r="G1341" s="412"/>
      <c r="H1341" s="412"/>
      <c r="I1341" s="412"/>
      <c r="J1341" s="413"/>
      <c r="K1341" s="48"/>
      <c r="L1341" s="36"/>
      <c r="M1341" s="37"/>
    </row>
    <row r="1342" spans="1:13" x14ac:dyDescent="0.4">
      <c r="A1342" s="162">
        <f t="shared" si="154"/>
        <v>388</v>
      </c>
      <c r="B1342" s="412"/>
      <c r="C1342" s="412"/>
      <c r="D1342" s="412"/>
      <c r="E1342" s="412"/>
      <c r="F1342" s="412"/>
      <c r="G1342" s="412"/>
      <c r="H1342" s="412"/>
      <c r="I1342" s="412"/>
      <c r="J1342" s="413"/>
      <c r="K1342" s="48"/>
      <c r="L1342" s="36"/>
      <c r="M1342" s="37"/>
    </row>
    <row r="1343" spans="1:13" x14ac:dyDescent="0.4">
      <c r="A1343" s="162">
        <f t="shared" si="154"/>
        <v>389</v>
      </c>
      <c r="B1343" s="412"/>
      <c r="C1343" s="412"/>
      <c r="D1343" s="412"/>
      <c r="E1343" s="412"/>
      <c r="F1343" s="412"/>
      <c r="G1343" s="412"/>
      <c r="H1343" s="412"/>
      <c r="I1343" s="412"/>
      <c r="J1343" s="413"/>
      <c r="K1343" s="48"/>
      <c r="L1343" s="36"/>
      <c r="M1343" s="37"/>
    </row>
    <row r="1344" spans="1:13" x14ac:dyDescent="0.4">
      <c r="A1344" s="162">
        <f t="shared" si="154"/>
        <v>390</v>
      </c>
      <c r="B1344" s="412"/>
      <c r="C1344" s="412"/>
      <c r="D1344" s="412"/>
      <c r="E1344" s="412"/>
      <c r="F1344" s="412"/>
      <c r="G1344" s="412"/>
      <c r="H1344" s="412"/>
      <c r="I1344" s="412"/>
      <c r="J1344" s="413"/>
      <c r="K1344" s="48"/>
      <c r="L1344" s="36"/>
      <c r="M1344" s="37"/>
    </row>
    <row r="1345" spans="1:13" x14ac:dyDescent="0.4">
      <c r="A1345" s="162">
        <f t="shared" si="154"/>
        <v>391</v>
      </c>
      <c r="B1345" s="412"/>
      <c r="C1345" s="412"/>
      <c r="D1345" s="412"/>
      <c r="E1345" s="412"/>
      <c r="F1345" s="412"/>
      <c r="G1345" s="412"/>
      <c r="H1345" s="412"/>
      <c r="I1345" s="412"/>
      <c r="J1345" s="413"/>
      <c r="K1345" s="48"/>
      <c r="L1345" s="36"/>
      <c r="M1345" s="37"/>
    </row>
    <row r="1346" spans="1:13" x14ac:dyDescent="0.4">
      <c r="A1346" s="162">
        <f t="shared" si="154"/>
        <v>392</v>
      </c>
      <c r="B1346" s="412"/>
      <c r="C1346" s="412"/>
      <c r="D1346" s="412"/>
      <c r="E1346" s="412"/>
      <c r="F1346" s="412"/>
      <c r="G1346" s="412"/>
      <c r="H1346" s="412"/>
      <c r="I1346" s="412"/>
      <c r="J1346" s="413"/>
      <c r="K1346" s="48"/>
      <c r="L1346" s="36"/>
      <c r="M1346" s="37"/>
    </row>
    <row r="1347" spans="1:13" x14ac:dyDescent="0.4">
      <c r="A1347" s="162">
        <f t="shared" si="154"/>
        <v>393</v>
      </c>
      <c r="B1347" s="412"/>
      <c r="C1347" s="412"/>
      <c r="D1347" s="412"/>
      <c r="E1347" s="412"/>
      <c r="F1347" s="412"/>
      <c r="G1347" s="412"/>
      <c r="H1347" s="412"/>
      <c r="I1347" s="412"/>
      <c r="J1347" s="413"/>
      <c r="K1347" s="48"/>
      <c r="L1347" s="36"/>
      <c r="M1347" s="37"/>
    </row>
    <row r="1348" spans="1:13" x14ac:dyDescent="0.4">
      <c r="A1348" s="162">
        <f t="shared" si="154"/>
        <v>394</v>
      </c>
      <c r="B1348" s="412"/>
      <c r="C1348" s="412"/>
      <c r="D1348" s="412"/>
      <c r="E1348" s="412"/>
      <c r="F1348" s="412"/>
      <c r="G1348" s="412"/>
      <c r="H1348" s="412"/>
      <c r="I1348" s="412"/>
      <c r="J1348" s="413"/>
      <c r="K1348" s="48"/>
      <c r="L1348" s="36"/>
      <c r="M1348" s="37"/>
    </row>
    <row r="1349" spans="1:13" x14ac:dyDescent="0.4">
      <c r="A1349" s="162">
        <f t="shared" si="154"/>
        <v>395</v>
      </c>
      <c r="B1349" s="412"/>
      <c r="C1349" s="412"/>
      <c r="D1349" s="412"/>
      <c r="E1349" s="412"/>
      <c r="F1349" s="412"/>
      <c r="G1349" s="412"/>
      <c r="H1349" s="412"/>
      <c r="I1349" s="412"/>
      <c r="J1349" s="413"/>
      <c r="K1349" s="48"/>
      <c r="L1349" s="36"/>
      <c r="M1349" s="37"/>
    </row>
    <row r="1350" spans="1:13" ht="13.2" thickBot="1" x14ac:dyDescent="0.45">
      <c r="A1350" s="163">
        <f t="shared" si="154"/>
        <v>396</v>
      </c>
      <c r="B1350" s="427"/>
      <c r="C1350" s="427"/>
      <c r="D1350" s="427"/>
      <c r="E1350" s="427"/>
      <c r="F1350" s="427"/>
      <c r="G1350" s="427"/>
      <c r="H1350" s="427"/>
      <c r="I1350" s="427"/>
      <c r="J1350" s="428"/>
      <c r="K1350" s="48"/>
      <c r="L1350" s="38"/>
      <c r="M1350" s="39"/>
    </row>
    <row r="1351" spans="1:13" ht="6" customHeight="1" thickBot="1" x14ac:dyDescent="0.45">
      <c r="A1351" s="106"/>
      <c r="B1351" s="107"/>
      <c r="C1351" s="30"/>
      <c r="D1351" s="30"/>
      <c r="E1351" s="48"/>
      <c r="F1351" s="9"/>
      <c r="G1351" s="48"/>
      <c r="H1351" s="108"/>
      <c r="I1351" s="91"/>
      <c r="J1351" s="109"/>
      <c r="K1351" s="48"/>
      <c r="L1351" s="91"/>
      <c r="M1351" s="109"/>
    </row>
    <row r="1352" spans="1:13" ht="12.6" customHeight="1" x14ac:dyDescent="0.4">
      <c r="A1352" s="377">
        <v>11.5</v>
      </c>
      <c r="B1352" s="380" t="s">
        <v>477</v>
      </c>
      <c r="C1352" s="386" t="s">
        <v>282</v>
      </c>
      <c r="D1352" s="386" t="s">
        <v>507</v>
      </c>
      <c r="E1352" s="389">
        <f>I1393</f>
        <v>113</v>
      </c>
      <c r="F1352" s="11"/>
      <c r="G1352" s="161">
        <v>397</v>
      </c>
      <c r="H1352" s="4" t="s">
        <v>478</v>
      </c>
      <c r="I1352" s="73">
        <v>4</v>
      </c>
      <c r="J1352" s="74">
        <f>I1352*15%/398</f>
        <v>1.507537688442211E-3</v>
      </c>
      <c r="K1352" s="164" t="str">
        <f t="shared" ref="K1352:K1393" si="155">IF(AND(L1352&gt;=0,L1352&lt;=I1352),"",IF(AND(L1352&gt;I1352),"*"))</f>
        <v/>
      </c>
      <c r="L1352" s="94">
        <v>4</v>
      </c>
      <c r="M1352" s="74">
        <f>L1352*15%/398</f>
        <v>1.507537688442211E-3</v>
      </c>
    </row>
    <row r="1353" spans="1:13" ht="126" x14ac:dyDescent="0.4">
      <c r="A1353" s="378"/>
      <c r="B1353" s="381"/>
      <c r="C1353" s="387"/>
      <c r="D1353" s="387"/>
      <c r="E1353" s="390"/>
      <c r="F1353" s="11"/>
      <c r="G1353" s="162">
        <v>398</v>
      </c>
      <c r="H1353" s="68" t="s">
        <v>1046</v>
      </c>
      <c r="I1353" s="69">
        <v>20</v>
      </c>
      <c r="J1353" s="1">
        <f>I1353*15%/398</f>
        <v>7.537688442211055E-3</v>
      </c>
      <c r="K1353" s="164" t="str">
        <f t="shared" si="155"/>
        <v/>
      </c>
      <c r="L1353" s="40">
        <v>20</v>
      </c>
      <c r="M1353" s="1">
        <f>L1353*15%/398</f>
        <v>7.537688442211055E-3</v>
      </c>
    </row>
    <row r="1354" spans="1:13" ht="15.6" customHeight="1" x14ac:dyDescent="0.4">
      <c r="A1354" s="378"/>
      <c r="B1354" s="381"/>
      <c r="C1354" s="387"/>
      <c r="D1354" s="387"/>
      <c r="E1354" s="390"/>
      <c r="F1354" s="11"/>
      <c r="G1354" s="162">
        <v>399</v>
      </c>
      <c r="H1354" s="68" t="s">
        <v>479</v>
      </c>
      <c r="I1354" s="69">
        <v>4</v>
      </c>
      <c r="J1354" s="1">
        <f t="shared" ref="J1354:J1392" si="156">I1354*15%/398</f>
        <v>1.507537688442211E-3</v>
      </c>
      <c r="K1354" s="164" t="str">
        <f t="shared" si="155"/>
        <v/>
      </c>
      <c r="L1354" s="40">
        <v>4</v>
      </c>
      <c r="M1354" s="1">
        <f t="shared" ref="M1354:M1392" si="157">L1354*15%/398</f>
        <v>1.507537688442211E-3</v>
      </c>
    </row>
    <row r="1355" spans="1:13" ht="37.799999999999997" x14ac:dyDescent="0.4">
      <c r="A1355" s="378"/>
      <c r="B1355" s="381"/>
      <c r="C1355" s="387"/>
      <c r="D1355" s="387"/>
      <c r="E1355" s="390"/>
      <c r="F1355" s="11"/>
      <c r="G1355" s="162">
        <v>400</v>
      </c>
      <c r="H1355" s="68" t="s">
        <v>1027</v>
      </c>
      <c r="I1355" s="69">
        <v>4</v>
      </c>
      <c r="J1355" s="1">
        <f t="shared" si="156"/>
        <v>1.507537688442211E-3</v>
      </c>
      <c r="K1355" s="164" t="str">
        <f t="shared" si="155"/>
        <v/>
      </c>
      <c r="L1355" s="40">
        <v>4</v>
      </c>
      <c r="M1355" s="1">
        <f t="shared" si="157"/>
        <v>1.507537688442211E-3</v>
      </c>
    </row>
    <row r="1356" spans="1:13" ht="15.6" customHeight="1" x14ac:dyDescent="0.4">
      <c r="A1356" s="378"/>
      <c r="B1356" s="381"/>
      <c r="C1356" s="387"/>
      <c r="D1356" s="387"/>
      <c r="E1356" s="390"/>
      <c r="F1356" s="11"/>
      <c r="G1356" s="162">
        <v>401</v>
      </c>
      <c r="H1356" s="68" t="s">
        <v>480</v>
      </c>
      <c r="I1356" s="69">
        <v>4</v>
      </c>
      <c r="J1356" s="1">
        <f t="shared" si="156"/>
        <v>1.507537688442211E-3</v>
      </c>
      <c r="K1356" s="164" t="str">
        <f t="shared" si="155"/>
        <v/>
      </c>
      <c r="L1356" s="40">
        <v>4</v>
      </c>
      <c r="M1356" s="1">
        <f t="shared" si="157"/>
        <v>1.507537688442211E-3</v>
      </c>
    </row>
    <row r="1357" spans="1:13" ht="15.6" customHeight="1" x14ac:dyDescent="0.4">
      <c r="A1357" s="378"/>
      <c r="B1357" s="381"/>
      <c r="C1357" s="387"/>
      <c r="D1357" s="387"/>
      <c r="E1357" s="390"/>
      <c r="F1357" s="11"/>
      <c r="G1357" s="162">
        <v>402</v>
      </c>
      <c r="H1357" s="68" t="s">
        <v>481</v>
      </c>
      <c r="I1357" s="69">
        <v>4</v>
      </c>
      <c r="J1357" s="1">
        <f t="shared" si="156"/>
        <v>1.507537688442211E-3</v>
      </c>
      <c r="K1357" s="164" t="str">
        <f t="shared" si="155"/>
        <v/>
      </c>
      <c r="L1357" s="40">
        <v>4</v>
      </c>
      <c r="M1357" s="1">
        <f t="shared" si="157"/>
        <v>1.507537688442211E-3</v>
      </c>
    </row>
    <row r="1358" spans="1:13" ht="15.6" customHeight="1" x14ac:dyDescent="0.4">
      <c r="A1358" s="378"/>
      <c r="B1358" s="381"/>
      <c r="C1358" s="387"/>
      <c r="D1358" s="387"/>
      <c r="E1358" s="390"/>
      <c r="F1358" s="11"/>
      <c r="G1358" s="162">
        <v>403</v>
      </c>
      <c r="H1358" s="68" t="s">
        <v>482</v>
      </c>
      <c r="I1358" s="69">
        <v>1</v>
      </c>
      <c r="J1358" s="1">
        <f t="shared" si="156"/>
        <v>3.7688442211055275E-4</v>
      </c>
      <c r="K1358" s="164" t="str">
        <f t="shared" si="155"/>
        <v/>
      </c>
      <c r="L1358" s="40">
        <v>1</v>
      </c>
      <c r="M1358" s="1">
        <f t="shared" si="157"/>
        <v>3.7688442211055275E-4</v>
      </c>
    </row>
    <row r="1359" spans="1:13" ht="15.6" customHeight="1" x14ac:dyDescent="0.4">
      <c r="A1359" s="378"/>
      <c r="B1359" s="381"/>
      <c r="C1359" s="387"/>
      <c r="D1359" s="387"/>
      <c r="E1359" s="390"/>
      <c r="F1359" s="11"/>
      <c r="G1359" s="162">
        <v>404</v>
      </c>
      <c r="H1359" s="68" t="s">
        <v>483</v>
      </c>
      <c r="I1359" s="69">
        <v>1</v>
      </c>
      <c r="J1359" s="1">
        <f t="shared" si="156"/>
        <v>3.7688442211055275E-4</v>
      </c>
      <c r="K1359" s="164" t="str">
        <f t="shared" si="155"/>
        <v/>
      </c>
      <c r="L1359" s="40">
        <v>1</v>
      </c>
      <c r="M1359" s="1">
        <f t="shared" si="157"/>
        <v>3.7688442211055275E-4</v>
      </c>
    </row>
    <row r="1360" spans="1:13" ht="15.6" customHeight="1" x14ac:dyDescent="0.4">
      <c r="A1360" s="378"/>
      <c r="B1360" s="381"/>
      <c r="C1360" s="387"/>
      <c r="D1360" s="387"/>
      <c r="E1360" s="390"/>
      <c r="F1360" s="11"/>
      <c r="G1360" s="162">
        <v>405</v>
      </c>
      <c r="H1360" s="68" t="s">
        <v>484</v>
      </c>
      <c r="I1360" s="69">
        <v>2</v>
      </c>
      <c r="J1360" s="1">
        <f t="shared" si="156"/>
        <v>7.537688442211055E-4</v>
      </c>
      <c r="K1360" s="164" t="str">
        <f t="shared" si="155"/>
        <v/>
      </c>
      <c r="L1360" s="40">
        <v>2</v>
      </c>
      <c r="M1360" s="1">
        <f t="shared" si="157"/>
        <v>7.537688442211055E-4</v>
      </c>
    </row>
    <row r="1361" spans="1:13" ht="15.6" customHeight="1" x14ac:dyDescent="0.4">
      <c r="A1361" s="378"/>
      <c r="B1361" s="381"/>
      <c r="C1361" s="387"/>
      <c r="D1361" s="387"/>
      <c r="E1361" s="390"/>
      <c r="F1361" s="11"/>
      <c r="G1361" s="162">
        <v>406</v>
      </c>
      <c r="H1361" s="68" t="s">
        <v>889</v>
      </c>
      <c r="I1361" s="69">
        <v>4</v>
      </c>
      <c r="J1361" s="1">
        <f t="shared" si="156"/>
        <v>1.507537688442211E-3</v>
      </c>
      <c r="K1361" s="164" t="str">
        <f t="shared" si="155"/>
        <v/>
      </c>
      <c r="L1361" s="40">
        <v>4</v>
      </c>
      <c r="M1361" s="1">
        <f t="shared" si="157"/>
        <v>1.507537688442211E-3</v>
      </c>
    </row>
    <row r="1362" spans="1:13" ht="15.6" customHeight="1" x14ac:dyDescent="0.4">
      <c r="A1362" s="378"/>
      <c r="B1362" s="381"/>
      <c r="C1362" s="387"/>
      <c r="D1362" s="387"/>
      <c r="E1362" s="390"/>
      <c r="F1362" s="11"/>
      <c r="G1362" s="162">
        <v>407</v>
      </c>
      <c r="H1362" s="68" t="s">
        <v>485</v>
      </c>
      <c r="I1362" s="69">
        <v>2</v>
      </c>
      <c r="J1362" s="1">
        <f t="shared" si="156"/>
        <v>7.537688442211055E-4</v>
      </c>
      <c r="K1362" s="164" t="str">
        <f t="shared" si="155"/>
        <v/>
      </c>
      <c r="L1362" s="40">
        <v>2</v>
      </c>
      <c r="M1362" s="1">
        <f t="shared" si="157"/>
        <v>7.537688442211055E-4</v>
      </c>
    </row>
    <row r="1363" spans="1:13" ht="15.6" customHeight="1" x14ac:dyDescent="0.4">
      <c r="A1363" s="378"/>
      <c r="B1363" s="381"/>
      <c r="C1363" s="387"/>
      <c r="D1363" s="387"/>
      <c r="E1363" s="390"/>
      <c r="F1363" s="11"/>
      <c r="G1363" s="162">
        <v>408</v>
      </c>
      <c r="H1363" s="68" t="s">
        <v>486</v>
      </c>
      <c r="I1363" s="69">
        <v>3</v>
      </c>
      <c r="J1363" s="1">
        <f t="shared" si="156"/>
        <v>1.1306532663316582E-3</v>
      </c>
      <c r="K1363" s="164" t="str">
        <f t="shared" si="155"/>
        <v/>
      </c>
      <c r="L1363" s="40">
        <v>3</v>
      </c>
      <c r="M1363" s="1">
        <f t="shared" si="157"/>
        <v>1.1306532663316582E-3</v>
      </c>
    </row>
    <row r="1364" spans="1:13" ht="15.6" customHeight="1" x14ac:dyDescent="0.4">
      <c r="A1364" s="378"/>
      <c r="B1364" s="381"/>
      <c r="C1364" s="387"/>
      <c r="D1364" s="387"/>
      <c r="E1364" s="390"/>
      <c r="F1364" s="11"/>
      <c r="G1364" s="162">
        <v>409</v>
      </c>
      <c r="H1364" s="68" t="s">
        <v>487</v>
      </c>
      <c r="I1364" s="69">
        <v>3</v>
      </c>
      <c r="J1364" s="1">
        <f t="shared" si="156"/>
        <v>1.1306532663316582E-3</v>
      </c>
      <c r="K1364" s="164" t="str">
        <f t="shared" si="155"/>
        <v/>
      </c>
      <c r="L1364" s="40">
        <v>3</v>
      </c>
      <c r="M1364" s="1">
        <f t="shared" si="157"/>
        <v>1.1306532663316582E-3</v>
      </c>
    </row>
    <row r="1365" spans="1:13" ht="15.6" customHeight="1" x14ac:dyDescent="0.4">
      <c r="A1365" s="378"/>
      <c r="B1365" s="381"/>
      <c r="C1365" s="387"/>
      <c r="D1365" s="387"/>
      <c r="E1365" s="390"/>
      <c r="F1365" s="11"/>
      <c r="G1365" s="162">
        <v>410</v>
      </c>
      <c r="H1365" s="68" t="s">
        <v>488</v>
      </c>
      <c r="I1365" s="69">
        <v>3</v>
      </c>
      <c r="J1365" s="1">
        <f t="shared" si="156"/>
        <v>1.1306532663316582E-3</v>
      </c>
      <c r="K1365" s="164" t="str">
        <f t="shared" si="155"/>
        <v/>
      </c>
      <c r="L1365" s="40">
        <v>3</v>
      </c>
      <c r="M1365" s="1">
        <f t="shared" si="157"/>
        <v>1.1306532663316582E-3</v>
      </c>
    </row>
    <row r="1366" spans="1:13" ht="15.6" customHeight="1" x14ac:dyDescent="0.4">
      <c r="A1366" s="378"/>
      <c r="B1366" s="381"/>
      <c r="C1366" s="387"/>
      <c r="D1366" s="387"/>
      <c r="E1366" s="390"/>
      <c r="F1366" s="11"/>
      <c r="G1366" s="162">
        <v>411</v>
      </c>
      <c r="H1366" s="68" t="s">
        <v>489</v>
      </c>
      <c r="I1366" s="69">
        <v>4</v>
      </c>
      <c r="J1366" s="1">
        <f t="shared" si="156"/>
        <v>1.507537688442211E-3</v>
      </c>
      <c r="K1366" s="164" t="str">
        <f t="shared" si="155"/>
        <v/>
      </c>
      <c r="L1366" s="40">
        <v>4</v>
      </c>
      <c r="M1366" s="1">
        <f t="shared" si="157"/>
        <v>1.507537688442211E-3</v>
      </c>
    </row>
    <row r="1367" spans="1:13" ht="37.799999999999997" x14ac:dyDescent="0.4">
      <c r="A1367" s="378"/>
      <c r="B1367" s="381"/>
      <c r="C1367" s="387"/>
      <c r="D1367" s="387"/>
      <c r="E1367" s="390"/>
      <c r="F1367" s="11"/>
      <c r="G1367" s="162">
        <v>412</v>
      </c>
      <c r="H1367" s="68" t="s">
        <v>490</v>
      </c>
      <c r="I1367" s="69">
        <v>4</v>
      </c>
      <c r="J1367" s="1">
        <f t="shared" si="156"/>
        <v>1.507537688442211E-3</v>
      </c>
      <c r="K1367" s="164" t="str">
        <f t="shared" si="155"/>
        <v/>
      </c>
      <c r="L1367" s="40">
        <v>4</v>
      </c>
      <c r="M1367" s="1">
        <f t="shared" si="157"/>
        <v>1.507537688442211E-3</v>
      </c>
    </row>
    <row r="1368" spans="1:13" ht="15.6" customHeight="1" x14ac:dyDescent="0.4">
      <c r="A1368" s="378"/>
      <c r="B1368" s="381"/>
      <c r="C1368" s="387"/>
      <c r="D1368" s="387"/>
      <c r="E1368" s="390"/>
      <c r="F1368" s="11"/>
      <c r="G1368" s="162">
        <v>413</v>
      </c>
      <c r="H1368" s="68" t="s">
        <v>491</v>
      </c>
      <c r="I1368" s="69">
        <v>2</v>
      </c>
      <c r="J1368" s="1">
        <f t="shared" si="156"/>
        <v>7.537688442211055E-4</v>
      </c>
      <c r="K1368" s="164" t="str">
        <f t="shared" si="155"/>
        <v/>
      </c>
      <c r="L1368" s="40">
        <v>2</v>
      </c>
      <c r="M1368" s="1">
        <f t="shared" si="157"/>
        <v>7.537688442211055E-4</v>
      </c>
    </row>
    <row r="1369" spans="1:13" ht="163.80000000000001" x14ac:dyDescent="0.4">
      <c r="A1369" s="378"/>
      <c r="B1369" s="381"/>
      <c r="C1369" s="387"/>
      <c r="D1369" s="387"/>
      <c r="E1369" s="390"/>
      <c r="F1369" s="11"/>
      <c r="G1369" s="162">
        <v>414</v>
      </c>
      <c r="H1369" s="68" t="s">
        <v>1047</v>
      </c>
      <c r="I1369" s="69">
        <v>4</v>
      </c>
      <c r="J1369" s="1">
        <f t="shared" si="156"/>
        <v>1.507537688442211E-3</v>
      </c>
      <c r="K1369" s="164" t="str">
        <f t="shared" si="155"/>
        <v/>
      </c>
      <c r="L1369" s="40">
        <v>4</v>
      </c>
      <c r="M1369" s="1">
        <f t="shared" si="157"/>
        <v>1.507537688442211E-3</v>
      </c>
    </row>
    <row r="1370" spans="1:13" ht="25.2" x14ac:dyDescent="0.4">
      <c r="A1370" s="378"/>
      <c r="B1370" s="381"/>
      <c r="C1370" s="387"/>
      <c r="D1370" s="387"/>
      <c r="E1370" s="390"/>
      <c r="F1370" s="11"/>
      <c r="G1370" s="162">
        <v>415</v>
      </c>
      <c r="H1370" s="68" t="s">
        <v>864</v>
      </c>
      <c r="I1370" s="69">
        <v>2</v>
      </c>
      <c r="J1370" s="1">
        <f t="shared" si="156"/>
        <v>7.537688442211055E-4</v>
      </c>
      <c r="K1370" s="164" t="str">
        <f t="shared" si="155"/>
        <v/>
      </c>
      <c r="L1370" s="40">
        <v>2</v>
      </c>
      <c r="M1370" s="1">
        <f t="shared" si="157"/>
        <v>7.537688442211055E-4</v>
      </c>
    </row>
    <row r="1371" spans="1:13" ht="37.799999999999997" x14ac:dyDescent="0.4">
      <c r="A1371" s="378"/>
      <c r="B1371" s="381"/>
      <c r="C1371" s="387"/>
      <c r="D1371" s="387"/>
      <c r="E1371" s="390"/>
      <c r="F1371" s="11"/>
      <c r="G1371" s="162">
        <v>416</v>
      </c>
      <c r="H1371" s="68" t="s">
        <v>1028</v>
      </c>
      <c r="I1371" s="69">
        <v>2</v>
      </c>
      <c r="J1371" s="1">
        <f t="shared" si="156"/>
        <v>7.537688442211055E-4</v>
      </c>
      <c r="K1371" s="164" t="str">
        <f t="shared" si="155"/>
        <v/>
      </c>
      <c r="L1371" s="40">
        <v>2</v>
      </c>
      <c r="M1371" s="1">
        <f t="shared" si="157"/>
        <v>7.537688442211055E-4</v>
      </c>
    </row>
    <row r="1372" spans="1:13" ht="15.6" customHeight="1" x14ac:dyDescent="0.4">
      <c r="A1372" s="378"/>
      <c r="B1372" s="381"/>
      <c r="C1372" s="387" t="s">
        <v>362</v>
      </c>
      <c r="D1372" s="387" t="s">
        <v>505</v>
      </c>
      <c r="E1372" s="390"/>
      <c r="F1372" s="11"/>
      <c r="G1372" s="162">
        <v>417</v>
      </c>
      <c r="H1372" s="68" t="s">
        <v>492</v>
      </c>
      <c r="I1372" s="69">
        <v>1</v>
      </c>
      <c r="J1372" s="1">
        <f t="shared" si="156"/>
        <v>3.7688442211055275E-4</v>
      </c>
      <c r="K1372" s="164" t="str">
        <f t="shared" si="155"/>
        <v/>
      </c>
      <c r="L1372" s="40">
        <v>1</v>
      </c>
      <c r="M1372" s="1">
        <f t="shared" si="157"/>
        <v>3.7688442211055275E-4</v>
      </c>
    </row>
    <row r="1373" spans="1:13" ht="15.6" customHeight="1" x14ac:dyDescent="0.4">
      <c r="A1373" s="378"/>
      <c r="B1373" s="381"/>
      <c r="C1373" s="387"/>
      <c r="D1373" s="387"/>
      <c r="E1373" s="390"/>
      <c r="F1373" s="11"/>
      <c r="G1373" s="162">
        <v>418</v>
      </c>
      <c r="H1373" s="68" t="s">
        <v>493</v>
      </c>
      <c r="I1373" s="69">
        <v>1</v>
      </c>
      <c r="J1373" s="1">
        <f t="shared" si="156"/>
        <v>3.7688442211055275E-4</v>
      </c>
      <c r="K1373" s="164" t="str">
        <f t="shared" si="155"/>
        <v/>
      </c>
      <c r="L1373" s="40">
        <v>1</v>
      </c>
      <c r="M1373" s="1">
        <f t="shared" si="157"/>
        <v>3.7688442211055275E-4</v>
      </c>
    </row>
    <row r="1374" spans="1:13" ht="15.6" customHeight="1" x14ac:dyDescent="0.4">
      <c r="A1374" s="378"/>
      <c r="B1374" s="381"/>
      <c r="C1374" s="387"/>
      <c r="D1374" s="387"/>
      <c r="E1374" s="390"/>
      <c r="F1374" s="11"/>
      <c r="G1374" s="162">
        <v>419</v>
      </c>
      <c r="H1374" s="68" t="s">
        <v>494</v>
      </c>
      <c r="I1374" s="69">
        <v>1</v>
      </c>
      <c r="J1374" s="1">
        <f t="shared" si="156"/>
        <v>3.7688442211055275E-4</v>
      </c>
      <c r="K1374" s="164" t="str">
        <f t="shared" si="155"/>
        <v/>
      </c>
      <c r="L1374" s="40">
        <v>1</v>
      </c>
      <c r="M1374" s="1">
        <f t="shared" si="157"/>
        <v>3.7688442211055275E-4</v>
      </c>
    </row>
    <row r="1375" spans="1:13" ht="42.6" customHeight="1" x14ac:dyDescent="0.4">
      <c r="A1375" s="378"/>
      <c r="B1375" s="381"/>
      <c r="C1375" s="387"/>
      <c r="D1375" s="387"/>
      <c r="E1375" s="390"/>
      <c r="F1375" s="11"/>
      <c r="G1375" s="162">
        <v>420</v>
      </c>
      <c r="H1375" s="68" t="s">
        <v>456</v>
      </c>
      <c r="I1375" s="69">
        <v>2</v>
      </c>
      <c r="J1375" s="1">
        <f t="shared" si="156"/>
        <v>7.537688442211055E-4</v>
      </c>
      <c r="K1375" s="164" t="str">
        <f t="shared" si="155"/>
        <v/>
      </c>
      <c r="L1375" s="40">
        <v>2</v>
      </c>
      <c r="M1375" s="1">
        <f t="shared" si="157"/>
        <v>7.537688442211055E-4</v>
      </c>
    </row>
    <row r="1376" spans="1:13" ht="25.2" x14ac:dyDescent="0.4">
      <c r="A1376" s="378"/>
      <c r="B1376" s="381"/>
      <c r="C1376" s="387"/>
      <c r="D1376" s="387"/>
      <c r="E1376" s="390"/>
      <c r="F1376" s="11"/>
      <c r="G1376" s="162">
        <v>421</v>
      </c>
      <c r="H1376" s="68" t="s">
        <v>890</v>
      </c>
      <c r="I1376" s="69">
        <v>3</v>
      </c>
      <c r="J1376" s="1">
        <f t="shared" si="156"/>
        <v>1.1306532663316582E-3</v>
      </c>
      <c r="K1376" s="164" t="str">
        <f t="shared" si="155"/>
        <v/>
      </c>
      <c r="L1376" s="40">
        <v>3</v>
      </c>
      <c r="M1376" s="1">
        <f t="shared" si="157"/>
        <v>1.1306532663316582E-3</v>
      </c>
    </row>
    <row r="1377" spans="1:13" ht="15.6" customHeight="1" x14ac:dyDescent="0.4">
      <c r="A1377" s="378"/>
      <c r="B1377" s="381"/>
      <c r="C1377" s="387"/>
      <c r="D1377" s="387"/>
      <c r="E1377" s="390"/>
      <c r="F1377" s="11"/>
      <c r="G1377" s="162">
        <v>422</v>
      </c>
      <c r="H1377" s="68" t="s">
        <v>291</v>
      </c>
      <c r="I1377" s="69">
        <v>2</v>
      </c>
      <c r="J1377" s="1">
        <f t="shared" si="156"/>
        <v>7.537688442211055E-4</v>
      </c>
      <c r="K1377" s="164" t="str">
        <f t="shared" si="155"/>
        <v/>
      </c>
      <c r="L1377" s="40">
        <v>2</v>
      </c>
      <c r="M1377" s="1">
        <f t="shared" si="157"/>
        <v>7.537688442211055E-4</v>
      </c>
    </row>
    <row r="1378" spans="1:13" ht="15.6" customHeight="1" x14ac:dyDescent="0.4">
      <c r="A1378" s="378"/>
      <c r="B1378" s="381"/>
      <c r="C1378" s="387"/>
      <c r="D1378" s="387"/>
      <c r="E1378" s="390"/>
      <c r="F1378" s="11"/>
      <c r="G1378" s="162">
        <v>423</v>
      </c>
      <c r="H1378" s="68" t="s">
        <v>495</v>
      </c>
      <c r="I1378" s="69">
        <v>1</v>
      </c>
      <c r="J1378" s="1">
        <f t="shared" si="156"/>
        <v>3.7688442211055275E-4</v>
      </c>
      <c r="K1378" s="164" t="str">
        <f t="shared" si="155"/>
        <v/>
      </c>
      <c r="L1378" s="40">
        <v>1</v>
      </c>
      <c r="M1378" s="1">
        <f t="shared" si="157"/>
        <v>3.7688442211055275E-4</v>
      </c>
    </row>
    <row r="1379" spans="1:13" ht="50.4" x14ac:dyDescent="0.4">
      <c r="A1379" s="378"/>
      <c r="B1379" s="381"/>
      <c r="C1379" s="387"/>
      <c r="D1379" s="387"/>
      <c r="E1379" s="390"/>
      <c r="F1379" s="11"/>
      <c r="G1379" s="162">
        <v>424</v>
      </c>
      <c r="H1379" s="68" t="s">
        <v>1029</v>
      </c>
      <c r="I1379" s="69">
        <v>2</v>
      </c>
      <c r="J1379" s="1">
        <f t="shared" si="156"/>
        <v>7.537688442211055E-4</v>
      </c>
      <c r="K1379" s="164" t="str">
        <f t="shared" si="155"/>
        <v/>
      </c>
      <c r="L1379" s="40">
        <v>2</v>
      </c>
      <c r="M1379" s="1">
        <f t="shared" si="157"/>
        <v>7.537688442211055E-4</v>
      </c>
    </row>
    <row r="1380" spans="1:13" ht="37.799999999999997" x14ac:dyDescent="0.4">
      <c r="A1380" s="378"/>
      <c r="B1380" s="381"/>
      <c r="C1380" s="387"/>
      <c r="D1380" s="387"/>
      <c r="E1380" s="390"/>
      <c r="F1380" s="11"/>
      <c r="G1380" s="162">
        <v>425</v>
      </c>
      <c r="H1380" s="68" t="s">
        <v>1030</v>
      </c>
      <c r="I1380" s="69">
        <v>1</v>
      </c>
      <c r="J1380" s="1">
        <f t="shared" si="156"/>
        <v>3.7688442211055275E-4</v>
      </c>
      <c r="K1380" s="164" t="str">
        <f t="shared" si="155"/>
        <v/>
      </c>
      <c r="L1380" s="40">
        <v>1</v>
      </c>
      <c r="M1380" s="1">
        <f t="shared" si="157"/>
        <v>3.7688442211055275E-4</v>
      </c>
    </row>
    <row r="1381" spans="1:13" ht="15.6" customHeight="1" x14ac:dyDescent="0.4">
      <c r="A1381" s="378"/>
      <c r="B1381" s="381"/>
      <c r="C1381" s="387" t="s">
        <v>363</v>
      </c>
      <c r="D1381" s="387" t="s">
        <v>506</v>
      </c>
      <c r="E1381" s="390"/>
      <c r="F1381" s="11"/>
      <c r="G1381" s="162">
        <v>426</v>
      </c>
      <c r="H1381" s="68" t="s">
        <v>496</v>
      </c>
      <c r="I1381" s="69">
        <v>1</v>
      </c>
      <c r="J1381" s="1">
        <f t="shared" si="156"/>
        <v>3.7688442211055275E-4</v>
      </c>
      <c r="K1381" s="164" t="str">
        <f t="shared" si="155"/>
        <v/>
      </c>
      <c r="L1381" s="40">
        <v>1</v>
      </c>
      <c r="M1381" s="1">
        <f t="shared" si="157"/>
        <v>3.7688442211055275E-4</v>
      </c>
    </row>
    <row r="1382" spans="1:13" ht="25.2" x14ac:dyDescent="0.4">
      <c r="A1382" s="378"/>
      <c r="B1382" s="381"/>
      <c r="C1382" s="387"/>
      <c r="D1382" s="387"/>
      <c r="E1382" s="390"/>
      <c r="F1382" s="11"/>
      <c r="G1382" s="162">
        <v>427</v>
      </c>
      <c r="H1382" s="68" t="s">
        <v>497</v>
      </c>
      <c r="I1382" s="69">
        <v>1</v>
      </c>
      <c r="J1382" s="1">
        <f t="shared" si="156"/>
        <v>3.7688442211055275E-4</v>
      </c>
      <c r="K1382" s="164" t="str">
        <f t="shared" si="155"/>
        <v/>
      </c>
      <c r="L1382" s="40">
        <v>1</v>
      </c>
      <c r="M1382" s="1">
        <f t="shared" si="157"/>
        <v>3.7688442211055275E-4</v>
      </c>
    </row>
    <row r="1383" spans="1:13" ht="15.6" customHeight="1" x14ac:dyDescent="0.4">
      <c r="A1383" s="378"/>
      <c r="B1383" s="381"/>
      <c r="C1383" s="387"/>
      <c r="D1383" s="387"/>
      <c r="E1383" s="390"/>
      <c r="F1383" s="11"/>
      <c r="G1383" s="162">
        <v>428</v>
      </c>
      <c r="H1383" s="68" t="s">
        <v>499</v>
      </c>
      <c r="I1383" s="69">
        <v>1</v>
      </c>
      <c r="J1383" s="1">
        <f t="shared" si="156"/>
        <v>3.7688442211055275E-4</v>
      </c>
      <c r="K1383" s="164" t="str">
        <f t="shared" si="155"/>
        <v/>
      </c>
      <c r="L1383" s="40">
        <v>1</v>
      </c>
      <c r="M1383" s="1">
        <f t="shared" si="157"/>
        <v>3.7688442211055275E-4</v>
      </c>
    </row>
    <row r="1384" spans="1:13" ht="15.6" customHeight="1" x14ac:dyDescent="0.4">
      <c r="A1384" s="378"/>
      <c r="B1384" s="381"/>
      <c r="C1384" s="387"/>
      <c r="D1384" s="387"/>
      <c r="E1384" s="390"/>
      <c r="F1384" s="11"/>
      <c r="G1384" s="162">
        <v>429</v>
      </c>
      <c r="H1384" s="68" t="s">
        <v>498</v>
      </c>
      <c r="I1384" s="69">
        <v>1</v>
      </c>
      <c r="J1384" s="1">
        <f t="shared" si="156"/>
        <v>3.7688442211055275E-4</v>
      </c>
      <c r="K1384" s="164" t="str">
        <f t="shared" si="155"/>
        <v/>
      </c>
      <c r="L1384" s="40">
        <v>1</v>
      </c>
      <c r="M1384" s="1">
        <f t="shared" si="157"/>
        <v>3.7688442211055275E-4</v>
      </c>
    </row>
    <row r="1385" spans="1:13" ht="15.6" customHeight="1" x14ac:dyDescent="0.4">
      <c r="A1385" s="378"/>
      <c r="B1385" s="381"/>
      <c r="C1385" s="387"/>
      <c r="D1385" s="387"/>
      <c r="E1385" s="390"/>
      <c r="F1385" s="11"/>
      <c r="G1385" s="162">
        <v>430</v>
      </c>
      <c r="H1385" s="68" t="s">
        <v>500</v>
      </c>
      <c r="I1385" s="69">
        <v>1</v>
      </c>
      <c r="J1385" s="1">
        <f t="shared" si="156"/>
        <v>3.7688442211055275E-4</v>
      </c>
      <c r="K1385" s="164" t="str">
        <f t="shared" si="155"/>
        <v/>
      </c>
      <c r="L1385" s="40">
        <v>1</v>
      </c>
      <c r="M1385" s="1">
        <f t="shared" si="157"/>
        <v>3.7688442211055275E-4</v>
      </c>
    </row>
    <row r="1386" spans="1:13" ht="15.6" customHeight="1" x14ac:dyDescent="0.4">
      <c r="A1386" s="378"/>
      <c r="B1386" s="381"/>
      <c r="C1386" s="387"/>
      <c r="D1386" s="387"/>
      <c r="E1386" s="390"/>
      <c r="F1386" s="11"/>
      <c r="G1386" s="162">
        <v>431</v>
      </c>
      <c r="H1386" s="68" t="s">
        <v>1006</v>
      </c>
      <c r="I1386" s="69">
        <v>1</v>
      </c>
      <c r="J1386" s="1">
        <f t="shared" si="156"/>
        <v>3.7688442211055275E-4</v>
      </c>
      <c r="K1386" s="164" t="str">
        <f t="shared" si="155"/>
        <v/>
      </c>
      <c r="L1386" s="40">
        <v>1</v>
      </c>
      <c r="M1386" s="1">
        <f t="shared" si="157"/>
        <v>3.7688442211055275E-4</v>
      </c>
    </row>
    <row r="1387" spans="1:13" ht="15.6" customHeight="1" x14ac:dyDescent="0.4">
      <c r="A1387" s="378"/>
      <c r="B1387" s="381"/>
      <c r="C1387" s="387"/>
      <c r="D1387" s="387"/>
      <c r="E1387" s="390"/>
      <c r="F1387" s="11"/>
      <c r="G1387" s="162">
        <v>432</v>
      </c>
      <c r="H1387" s="68" t="s">
        <v>501</v>
      </c>
      <c r="I1387" s="69">
        <v>2</v>
      </c>
      <c r="J1387" s="1">
        <f t="shared" si="156"/>
        <v>7.537688442211055E-4</v>
      </c>
      <c r="K1387" s="164" t="str">
        <f t="shared" si="155"/>
        <v/>
      </c>
      <c r="L1387" s="40">
        <v>2</v>
      </c>
      <c r="M1387" s="1">
        <f t="shared" si="157"/>
        <v>7.537688442211055E-4</v>
      </c>
    </row>
    <row r="1388" spans="1:13" ht="15.6" customHeight="1" x14ac:dyDescent="0.4">
      <c r="A1388" s="378"/>
      <c r="B1388" s="381"/>
      <c r="C1388" s="387"/>
      <c r="D1388" s="387"/>
      <c r="E1388" s="390"/>
      <c r="F1388" s="11"/>
      <c r="G1388" s="162">
        <v>433</v>
      </c>
      <c r="H1388" s="68" t="s">
        <v>502</v>
      </c>
      <c r="I1388" s="69">
        <v>4</v>
      </c>
      <c r="J1388" s="1">
        <f t="shared" si="156"/>
        <v>1.507537688442211E-3</v>
      </c>
      <c r="K1388" s="164" t="str">
        <f t="shared" si="155"/>
        <v/>
      </c>
      <c r="L1388" s="40">
        <v>4</v>
      </c>
      <c r="M1388" s="1">
        <f t="shared" si="157"/>
        <v>1.507537688442211E-3</v>
      </c>
    </row>
    <row r="1389" spans="1:13" ht="15.6" customHeight="1" x14ac:dyDescent="0.4">
      <c r="A1389" s="378"/>
      <c r="B1389" s="381"/>
      <c r="C1389" s="387"/>
      <c r="D1389" s="387"/>
      <c r="E1389" s="390"/>
      <c r="F1389" s="11"/>
      <c r="G1389" s="162">
        <v>434</v>
      </c>
      <c r="H1389" s="68" t="s">
        <v>878</v>
      </c>
      <c r="I1389" s="69">
        <v>3</v>
      </c>
      <c r="J1389" s="1">
        <f t="shared" si="156"/>
        <v>1.1306532663316582E-3</v>
      </c>
      <c r="K1389" s="164" t="str">
        <f t="shared" si="155"/>
        <v/>
      </c>
      <c r="L1389" s="40">
        <v>3</v>
      </c>
      <c r="M1389" s="1">
        <f t="shared" si="157"/>
        <v>1.1306532663316582E-3</v>
      </c>
    </row>
    <row r="1390" spans="1:13" ht="15.6" customHeight="1" x14ac:dyDescent="0.4">
      <c r="A1390" s="378"/>
      <c r="B1390" s="381"/>
      <c r="C1390" s="387"/>
      <c r="D1390" s="387"/>
      <c r="E1390" s="390"/>
      <c r="F1390" s="11"/>
      <c r="G1390" s="162">
        <v>435</v>
      </c>
      <c r="H1390" s="68" t="s">
        <v>873</v>
      </c>
      <c r="I1390" s="69">
        <v>2</v>
      </c>
      <c r="J1390" s="1">
        <f t="shared" si="156"/>
        <v>7.537688442211055E-4</v>
      </c>
      <c r="K1390" s="164" t="str">
        <f t="shared" si="155"/>
        <v/>
      </c>
      <c r="L1390" s="40">
        <v>2</v>
      </c>
      <c r="M1390" s="1">
        <f t="shared" si="157"/>
        <v>7.537688442211055E-4</v>
      </c>
    </row>
    <row r="1391" spans="1:13" ht="15.6" customHeight="1" x14ac:dyDescent="0.4">
      <c r="A1391" s="378"/>
      <c r="B1391" s="381"/>
      <c r="C1391" s="387"/>
      <c r="D1391" s="387"/>
      <c r="E1391" s="390"/>
      <c r="F1391" s="11"/>
      <c r="G1391" s="162">
        <v>436</v>
      </c>
      <c r="H1391" s="68" t="s">
        <v>503</v>
      </c>
      <c r="I1391" s="69">
        <v>3</v>
      </c>
      <c r="J1391" s="1">
        <f t="shared" si="156"/>
        <v>1.1306532663316582E-3</v>
      </c>
      <c r="K1391" s="164" t="str">
        <f t="shared" si="155"/>
        <v/>
      </c>
      <c r="L1391" s="40">
        <v>3</v>
      </c>
      <c r="M1391" s="1">
        <f t="shared" si="157"/>
        <v>1.1306532663316582E-3</v>
      </c>
    </row>
    <row r="1392" spans="1:13" ht="15.6" customHeight="1" x14ac:dyDescent="0.4">
      <c r="A1392" s="378"/>
      <c r="B1392" s="381"/>
      <c r="C1392" s="387"/>
      <c r="D1392" s="387"/>
      <c r="E1392" s="390"/>
      <c r="F1392" s="11"/>
      <c r="G1392" s="162">
        <v>437</v>
      </c>
      <c r="H1392" s="68" t="s">
        <v>504</v>
      </c>
      <c r="I1392" s="69">
        <v>2</v>
      </c>
      <c r="J1392" s="1">
        <f t="shared" si="156"/>
        <v>7.537688442211055E-4</v>
      </c>
      <c r="K1392" s="164" t="str">
        <f t="shared" si="155"/>
        <v/>
      </c>
      <c r="L1392" s="40">
        <v>2</v>
      </c>
      <c r="M1392" s="1">
        <f t="shared" si="157"/>
        <v>7.537688442211055E-4</v>
      </c>
    </row>
    <row r="1393" spans="1:13" ht="16.2" customHeight="1" thickBot="1" x14ac:dyDescent="0.45">
      <c r="A1393" s="379"/>
      <c r="B1393" s="382"/>
      <c r="C1393" s="388"/>
      <c r="D1393" s="388"/>
      <c r="E1393" s="391"/>
      <c r="F1393" s="11"/>
      <c r="G1393" s="392" t="s">
        <v>4</v>
      </c>
      <c r="H1393" s="393"/>
      <c r="I1393" s="70">
        <f>SUM(I1352:I1392)</f>
        <v>113</v>
      </c>
      <c r="J1393" s="2">
        <f>SUM(J1352:J1392)</f>
        <v>4.258793969849247E-2</v>
      </c>
      <c r="K1393" s="236" t="str">
        <f t="shared" si="155"/>
        <v/>
      </c>
      <c r="L1393" s="3">
        <f>SUM(L1352:L1392)</f>
        <v>113</v>
      </c>
      <c r="M1393" s="2">
        <f>SUM(M1352:M1392)</f>
        <v>4.258793969849247E-2</v>
      </c>
    </row>
    <row r="1394" spans="1:13" ht="6" customHeight="1" thickBot="1" x14ac:dyDescent="0.45">
      <c r="A1394" s="60"/>
      <c r="I1394" s="57"/>
    </row>
    <row r="1395" spans="1:13" x14ac:dyDescent="0.4">
      <c r="A1395" s="373" t="s">
        <v>186</v>
      </c>
      <c r="B1395" s="374"/>
      <c r="C1395" s="374"/>
      <c r="D1395" s="374"/>
      <c r="E1395" s="374"/>
      <c r="F1395" s="374"/>
      <c r="G1395" s="374"/>
      <c r="H1395" s="374"/>
      <c r="I1395" s="374"/>
      <c r="J1395" s="375"/>
      <c r="K1395" s="27"/>
      <c r="L1395" s="33" t="s">
        <v>72</v>
      </c>
      <c r="M1395" s="34" t="s">
        <v>82</v>
      </c>
    </row>
    <row r="1396" spans="1:13" x14ac:dyDescent="0.4">
      <c r="A1396" s="162">
        <f t="shared" ref="A1396:A1436" si="158">G1352</f>
        <v>397</v>
      </c>
      <c r="B1396" s="412"/>
      <c r="C1396" s="412"/>
      <c r="D1396" s="412"/>
      <c r="E1396" s="412"/>
      <c r="F1396" s="412"/>
      <c r="G1396" s="412"/>
      <c r="H1396" s="412"/>
      <c r="I1396" s="412"/>
      <c r="J1396" s="413"/>
      <c r="K1396" s="43"/>
      <c r="L1396" s="36"/>
      <c r="M1396" s="37"/>
    </row>
    <row r="1397" spans="1:13" x14ac:dyDescent="0.4">
      <c r="A1397" s="162">
        <f t="shared" si="158"/>
        <v>398</v>
      </c>
      <c r="B1397" s="412"/>
      <c r="C1397" s="412"/>
      <c r="D1397" s="412"/>
      <c r="E1397" s="412"/>
      <c r="F1397" s="412"/>
      <c r="G1397" s="412"/>
      <c r="H1397" s="412"/>
      <c r="I1397" s="412"/>
      <c r="J1397" s="413"/>
      <c r="K1397" s="43"/>
      <c r="L1397" s="36"/>
      <c r="M1397" s="37"/>
    </row>
    <row r="1398" spans="1:13" x14ac:dyDescent="0.4">
      <c r="A1398" s="162">
        <f t="shared" si="158"/>
        <v>399</v>
      </c>
      <c r="B1398" s="412"/>
      <c r="C1398" s="412"/>
      <c r="D1398" s="412"/>
      <c r="E1398" s="412"/>
      <c r="F1398" s="412"/>
      <c r="G1398" s="412"/>
      <c r="H1398" s="412"/>
      <c r="I1398" s="412"/>
      <c r="J1398" s="413"/>
      <c r="K1398" s="43"/>
      <c r="L1398" s="36"/>
      <c r="M1398" s="37"/>
    </row>
    <row r="1399" spans="1:13" x14ac:dyDescent="0.4">
      <c r="A1399" s="162">
        <f t="shared" si="158"/>
        <v>400</v>
      </c>
      <c r="B1399" s="412"/>
      <c r="C1399" s="412"/>
      <c r="D1399" s="412"/>
      <c r="E1399" s="412"/>
      <c r="F1399" s="412"/>
      <c r="G1399" s="412"/>
      <c r="H1399" s="412"/>
      <c r="I1399" s="412"/>
      <c r="J1399" s="413"/>
      <c r="K1399" s="43"/>
      <c r="L1399" s="36"/>
      <c r="M1399" s="37"/>
    </row>
    <row r="1400" spans="1:13" x14ac:dyDescent="0.4">
      <c r="A1400" s="162">
        <f t="shared" si="158"/>
        <v>401</v>
      </c>
      <c r="B1400" s="412"/>
      <c r="C1400" s="412"/>
      <c r="D1400" s="412"/>
      <c r="E1400" s="412"/>
      <c r="F1400" s="412"/>
      <c r="G1400" s="412"/>
      <c r="H1400" s="412"/>
      <c r="I1400" s="412"/>
      <c r="J1400" s="413"/>
      <c r="K1400" s="43"/>
      <c r="L1400" s="36"/>
      <c r="M1400" s="37"/>
    </row>
    <row r="1401" spans="1:13" x14ac:dyDescent="0.4">
      <c r="A1401" s="162">
        <f t="shared" si="158"/>
        <v>402</v>
      </c>
      <c r="B1401" s="412"/>
      <c r="C1401" s="412"/>
      <c r="D1401" s="412"/>
      <c r="E1401" s="412"/>
      <c r="F1401" s="412"/>
      <c r="G1401" s="412"/>
      <c r="H1401" s="412"/>
      <c r="I1401" s="412"/>
      <c r="J1401" s="413"/>
      <c r="K1401" s="43"/>
      <c r="L1401" s="36"/>
      <c r="M1401" s="37"/>
    </row>
    <row r="1402" spans="1:13" x14ac:dyDescent="0.4">
      <c r="A1402" s="162">
        <f t="shared" si="158"/>
        <v>403</v>
      </c>
      <c r="B1402" s="412"/>
      <c r="C1402" s="412"/>
      <c r="D1402" s="412"/>
      <c r="E1402" s="412"/>
      <c r="F1402" s="412"/>
      <c r="G1402" s="412"/>
      <c r="H1402" s="412"/>
      <c r="I1402" s="412"/>
      <c r="J1402" s="413"/>
      <c r="K1402" s="43"/>
      <c r="L1402" s="36"/>
      <c r="M1402" s="37"/>
    </row>
    <row r="1403" spans="1:13" x14ac:dyDescent="0.4">
      <c r="A1403" s="162">
        <f t="shared" si="158"/>
        <v>404</v>
      </c>
      <c r="B1403" s="412"/>
      <c r="C1403" s="412"/>
      <c r="D1403" s="412"/>
      <c r="E1403" s="412"/>
      <c r="F1403" s="412"/>
      <c r="G1403" s="412"/>
      <c r="H1403" s="412"/>
      <c r="I1403" s="412"/>
      <c r="J1403" s="413"/>
      <c r="K1403" s="43"/>
      <c r="L1403" s="36"/>
      <c r="M1403" s="37"/>
    </row>
    <row r="1404" spans="1:13" x14ac:dyDescent="0.4">
      <c r="A1404" s="162">
        <f t="shared" si="158"/>
        <v>405</v>
      </c>
      <c r="B1404" s="412"/>
      <c r="C1404" s="412"/>
      <c r="D1404" s="412"/>
      <c r="E1404" s="412"/>
      <c r="F1404" s="412"/>
      <c r="G1404" s="412"/>
      <c r="H1404" s="412"/>
      <c r="I1404" s="412"/>
      <c r="J1404" s="413"/>
      <c r="K1404" s="43"/>
      <c r="L1404" s="36"/>
      <c r="M1404" s="37"/>
    </row>
    <row r="1405" spans="1:13" x14ac:dyDescent="0.4">
      <c r="A1405" s="162">
        <f t="shared" si="158"/>
        <v>406</v>
      </c>
      <c r="B1405" s="412"/>
      <c r="C1405" s="412"/>
      <c r="D1405" s="412"/>
      <c r="E1405" s="412"/>
      <c r="F1405" s="412"/>
      <c r="G1405" s="412"/>
      <c r="H1405" s="412"/>
      <c r="I1405" s="412"/>
      <c r="J1405" s="413"/>
      <c r="K1405" s="43"/>
      <c r="L1405" s="36"/>
      <c r="M1405" s="37"/>
    </row>
    <row r="1406" spans="1:13" x14ac:dyDescent="0.4">
      <c r="A1406" s="162">
        <f t="shared" si="158"/>
        <v>407</v>
      </c>
      <c r="B1406" s="412"/>
      <c r="C1406" s="412"/>
      <c r="D1406" s="412"/>
      <c r="E1406" s="412"/>
      <c r="F1406" s="412"/>
      <c r="G1406" s="412"/>
      <c r="H1406" s="412"/>
      <c r="I1406" s="412"/>
      <c r="J1406" s="413"/>
      <c r="K1406" s="43"/>
      <c r="L1406" s="36"/>
      <c r="M1406" s="37"/>
    </row>
    <row r="1407" spans="1:13" x14ac:dyDescent="0.4">
      <c r="A1407" s="162">
        <f t="shared" si="158"/>
        <v>408</v>
      </c>
      <c r="B1407" s="412"/>
      <c r="C1407" s="412"/>
      <c r="D1407" s="412"/>
      <c r="E1407" s="412"/>
      <c r="F1407" s="412"/>
      <c r="G1407" s="412"/>
      <c r="H1407" s="412"/>
      <c r="I1407" s="412"/>
      <c r="J1407" s="413"/>
      <c r="K1407" s="43"/>
      <c r="L1407" s="36"/>
      <c r="M1407" s="37"/>
    </row>
    <row r="1408" spans="1:13" x14ac:dyDescent="0.4">
      <c r="A1408" s="162">
        <f t="shared" si="158"/>
        <v>409</v>
      </c>
      <c r="B1408" s="412"/>
      <c r="C1408" s="412"/>
      <c r="D1408" s="412"/>
      <c r="E1408" s="412"/>
      <c r="F1408" s="412"/>
      <c r="G1408" s="412"/>
      <c r="H1408" s="412"/>
      <c r="I1408" s="412"/>
      <c r="J1408" s="413"/>
      <c r="K1408" s="43"/>
      <c r="L1408" s="36"/>
      <c r="M1408" s="37"/>
    </row>
    <row r="1409" spans="1:13" x14ac:dyDescent="0.4">
      <c r="A1409" s="162">
        <f t="shared" si="158"/>
        <v>410</v>
      </c>
      <c r="B1409" s="412"/>
      <c r="C1409" s="412"/>
      <c r="D1409" s="412"/>
      <c r="E1409" s="412"/>
      <c r="F1409" s="412"/>
      <c r="G1409" s="412"/>
      <c r="H1409" s="412"/>
      <c r="I1409" s="412"/>
      <c r="J1409" s="413"/>
      <c r="K1409" s="43"/>
      <c r="L1409" s="36"/>
      <c r="M1409" s="37"/>
    </row>
    <row r="1410" spans="1:13" x14ac:dyDescent="0.4">
      <c r="A1410" s="162">
        <f t="shared" si="158"/>
        <v>411</v>
      </c>
      <c r="B1410" s="412"/>
      <c r="C1410" s="412"/>
      <c r="D1410" s="412"/>
      <c r="E1410" s="412"/>
      <c r="F1410" s="412"/>
      <c r="G1410" s="412"/>
      <c r="H1410" s="412"/>
      <c r="I1410" s="412"/>
      <c r="J1410" s="413"/>
      <c r="K1410" s="43"/>
      <c r="L1410" s="36"/>
      <c r="M1410" s="37"/>
    </row>
    <row r="1411" spans="1:13" x14ac:dyDescent="0.4">
      <c r="A1411" s="162">
        <f t="shared" si="158"/>
        <v>412</v>
      </c>
      <c r="B1411" s="412"/>
      <c r="C1411" s="412"/>
      <c r="D1411" s="412"/>
      <c r="E1411" s="412"/>
      <c r="F1411" s="412"/>
      <c r="G1411" s="412"/>
      <c r="H1411" s="412"/>
      <c r="I1411" s="412"/>
      <c r="J1411" s="413"/>
      <c r="K1411" s="43"/>
      <c r="L1411" s="36"/>
      <c r="M1411" s="37"/>
    </row>
    <row r="1412" spans="1:13" x14ac:dyDescent="0.4">
      <c r="A1412" s="162">
        <f t="shared" si="158"/>
        <v>413</v>
      </c>
      <c r="B1412" s="412"/>
      <c r="C1412" s="412"/>
      <c r="D1412" s="412"/>
      <c r="E1412" s="412"/>
      <c r="F1412" s="412"/>
      <c r="G1412" s="412"/>
      <c r="H1412" s="412"/>
      <c r="I1412" s="412"/>
      <c r="J1412" s="413"/>
      <c r="K1412" s="43"/>
      <c r="L1412" s="36"/>
      <c r="M1412" s="37"/>
    </row>
    <row r="1413" spans="1:13" x14ac:dyDescent="0.4">
      <c r="A1413" s="162">
        <f t="shared" si="158"/>
        <v>414</v>
      </c>
      <c r="B1413" s="412"/>
      <c r="C1413" s="412"/>
      <c r="D1413" s="412"/>
      <c r="E1413" s="412"/>
      <c r="F1413" s="412"/>
      <c r="G1413" s="412"/>
      <c r="H1413" s="412"/>
      <c r="I1413" s="412"/>
      <c r="J1413" s="413"/>
      <c r="K1413" s="43"/>
      <c r="L1413" s="36"/>
      <c r="M1413" s="37"/>
    </row>
    <row r="1414" spans="1:13" x14ac:dyDescent="0.4">
      <c r="A1414" s="162">
        <f t="shared" si="158"/>
        <v>415</v>
      </c>
      <c r="B1414" s="412"/>
      <c r="C1414" s="412"/>
      <c r="D1414" s="412"/>
      <c r="E1414" s="412"/>
      <c r="F1414" s="412"/>
      <c r="G1414" s="412"/>
      <c r="H1414" s="412"/>
      <c r="I1414" s="412"/>
      <c r="J1414" s="413"/>
      <c r="K1414" s="43"/>
      <c r="L1414" s="36"/>
      <c r="M1414" s="37"/>
    </row>
    <row r="1415" spans="1:13" x14ac:dyDescent="0.4">
      <c r="A1415" s="162">
        <f t="shared" si="158"/>
        <v>416</v>
      </c>
      <c r="B1415" s="412"/>
      <c r="C1415" s="412"/>
      <c r="D1415" s="412"/>
      <c r="E1415" s="412"/>
      <c r="F1415" s="412"/>
      <c r="G1415" s="412"/>
      <c r="H1415" s="412"/>
      <c r="I1415" s="412"/>
      <c r="J1415" s="413"/>
      <c r="K1415" s="43"/>
      <c r="L1415" s="36"/>
      <c r="M1415" s="37"/>
    </row>
    <row r="1416" spans="1:13" x14ac:dyDescent="0.4">
      <c r="A1416" s="162">
        <f t="shared" si="158"/>
        <v>417</v>
      </c>
      <c r="B1416" s="412"/>
      <c r="C1416" s="412"/>
      <c r="D1416" s="412"/>
      <c r="E1416" s="412"/>
      <c r="F1416" s="412"/>
      <c r="G1416" s="412"/>
      <c r="H1416" s="412"/>
      <c r="I1416" s="412"/>
      <c r="J1416" s="413"/>
      <c r="K1416" s="43"/>
      <c r="L1416" s="36"/>
      <c r="M1416" s="37"/>
    </row>
    <row r="1417" spans="1:13" x14ac:dyDescent="0.4">
      <c r="A1417" s="162">
        <f t="shared" si="158"/>
        <v>418</v>
      </c>
      <c r="B1417" s="412"/>
      <c r="C1417" s="412"/>
      <c r="D1417" s="412"/>
      <c r="E1417" s="412"/>
      <c r="F1417" s="412"/>
      <c r="G1417" s="412"/>
      <c r="H1417" s="412"/>
      <c r="I1417" s="412"/>
      <c r="J1417" s="413"/>
      <c r="K1417" s="43"/>
      <c r="L1417" s="36"/>
      <c r="M1417" s="37"/>
    </row>
    <row r="1418" spans="1:13" x14ac:dyDescent="0.4">
      <c r="A1418" s="162">
        <f t="shared" si="158"/>
        <v>419</v>
      </c>
      <c r="B1418" s="412"/>
      <c r="C1418" s="412"/>
      <c r="D1418" s="412"/>
      <c r="E1418" s="412"/>
      <c r="F1418" s="412"/>
      <c r="G1418" s="412"/>
      <c r="H1418" s="412"/>
      <c r="I1418" s="412"/>
      <c r="J1418" s="413"/>
      <c r="K1418" s="43"/>
      <c r="L1418" s="36"/>
      <c r="M1418" s="37"/>
    </row>
    <row r="1419" spans="1:13" x14ac:dyDescent="0.4">
      <c r="A1419" s="162">
        <f t="shared" si="158"/>
        <v>420</v>
      </c>
      <c r="B1419" s="412"/>
      <c r="C1419" s="412"/>
      <c r="D1419" s="412"/>
      <c r="E1419" s="412"/>
      <c r="F1419" s="412"/>
      <c r="G1419" s="412"/>
      <c r="H1419" s="412"/>
      <c r="I1419" s="412"/>
      <c r="J1419" s="413"/>
      <c r="K1419" s="43"/>
      <c r="L1419" s="36"/>
      <c r="M1419" s="37"/>
    </row>
    <row r="1420" spans="1:13" x14ac:dyDescent="0.4">
      <c r="A1420" s="162">
        <f t="shared" si="158"/>
        <v>421</v>
      </c>
      <c r="B1420" s="412"/>
      <c r="C1420" s="412"/>
      <c r="D1420" s="412"/>
      <c r="E1420" s="412"/>
      <c r="F1420" s="412"/>
      <c r="G1420" s="412"/>
      <c r="H1420" s="412"/>
      <c r="I1420" s="412"/>
      <c r="J1420" s="413"/>
      <c r="K1420" s="43"/>
      <c r="L1420" s="36"/>
      <c r="M1420" s="37"/>
    </row>
    <row r="1421" spans="1:13" x14ac:dyDescent="0.4">
      <c r="A1421" s="162">
        <f t="shared" si="158"/>
        <v>422</v>
      </c>
      <c r="B1421" s="412"/>
      <c r="C1421" s="412"/>
      <c r="D1421" s="412"/>
      <c r="E1421" s="412"/>
      <c r="F1421" s="412"/>
      <c r="G1421" s="412"/>
      <c r="H1421" s="412"/>
      <c r="I1421" s="412"/>
      <c r="J1421" s="413"/>
      <c r="K1421" s="43"/>
      <c r="L1421" s="36"/>
      <c r="M1421" s="37"/>
    </row>
    <row r="1422" spans="1:13" x14ac:dyDescent="0.4">
      <c r="A1422" s="162">
        <f t="shared" si="158"/>
        <v>423</v>
      </c>
      <c r="B1422" s="412"/>
      <c r="C1422" s="412"/>
      <c r="D1422" s="412"/>
      <c r="E1422" s="412"/>
      <c r="F1422" s="412"/>
      <c r="G1422" s="412"/>
      <c r="H1422" s="412"/>
      <c r="I1422" s="412"/>
      <c r="J1422" s="413"/>
      <c r="K1422" s="43"/>
      <c r="L1422" s="36"/>
      <c r="M1422" s="37"/>
    </row>
    <row r="1423" spans="1:13" x14ac:dyDescent="0.4">
      <c r="A1423" s="162">
        <f t="shared" si="158"/>
        <v>424</v>
      </c>
      <c r="B1423" s="412"/>
      <c r="C1423" s="412"/>
      <c r="D1423" s="412"/>
      <c r="E1423" s="412"/>
      <c r="F1423" s="412"/>
      <c r="G1423" s="412"/>
      <c r="H1423" s="412"/>
      <c r="I1423" s="412"/>
      <c r="J1423" s="413"/>
      <c r="K1423" s="43"/>
      <c r="L1423" s="36"/>
      <c r="M1423" s="37"/>
    </row>
    <row r="1424" spans="1:13" x14ac:dyDescent="0.4">
      <c r="A1424" s="162">
        <f t="shared" si="158"/>
        <v>425</v>
      </c>
      <c r="B1424" s="412"/>
      <c r="C1424" s="412"/>
      <c r="D1424" s="412"/>
      <c r="E1424" s="412"/>
      <c r="F1424" s="412"/>
      <c r="G1424" s="412"/>
      <c r="H1424" s="412"/>
      <c r="I1424" s="412"/>
      <c r="J1424" s="413"/>
      <c r="K1424" s="43"/>
      <c r="L1424" s="36"/>
      <c r="M1424" s="37"/>
    </row>
    <row r="1425" spans="1:13" x14ac:dyDescent="0.4">
      <c r="A1425" s="162">
        <f t="shared" si="158"/>
        <v>426</v>
      </c>
      <c r="B1425" s="412"/>
      <c r="C1425" s="412"/>
      <c r="D1425" s="412"/>
      <c r="E1425" s="412"/>
      <c r="F1425" s="412"/>
      <c r="G1425" s="412"/>
      <c r="H1425" s="412"/>
      <c r="I1425" s="412"/>
      <c r="J1425" s="413"/>
      <c r="K1425" s="43"/>
      <c r="L1425" s="36"/>
      <c r="M1425" s="37"/>
    </row>
    <row r="1426" spans="1:13" x14ac:dyDescent="0.4">
      <c r="A1426" s="162">
        <f t="shared" si="158"/>
        <v>427</v>
      </c>
      <c r="B1426" s="412"/>
      <c r="C1426" s="412"/>
      <c r="D1426" s="412"/>
      <c r="E1426" s="412"/>
      <c r="F1426" s="412"/>
      <c r="G1426" s="412"/>
      <c r="H1426" s="412"/>
      <c r="I1426" s="412"/>
      <c r="J1426" s="413"/>
      <c r="K1426" s="43"/>
      <c r="L1426" s="36"/>
      <c r="M1426" s="37"/>
    </row>
    <row r="1427" spans="1:13" x14ac:dyDescent="0.4">
      <c r="A1427" s="162">
        <f t="shared" si="158"/>
        <v>428</v>
      </c>
      <c r="B1427" s="412"/>
      <c r="C1427" s="412"/>
      <c r="D1427" s="412"/>
      <c r="E1427" s="412"/>
      <c r="F1427" s="412"/>
      <c r="G1427" s="412"/>
      <c r="H1427" s="412"/>
      <c r="I1427" s="412"/>
      <c r="J1427" s="413"/>
      <c r="K1427" s="43"/>
      <c r="L1427" s="36"/>
      <c r="M1427" s="37"/>
    </row>
    <row r="1428" spans="1:13" x14ac:dyDescent="0.4">
      <c r="A1428" s="162">
        <f t="shared" si="158"/>
        <v>429</v>
      </c>
      <c r="B1428" s="412"/>
      <c r="C1428" s="412"/>
      <c r="D1428" s="412"/>
      <c r="E1428" s="412"/>
      <c r="F1428" s="412"/>
      <c r="G1428" s="412"/>
      <c r="H1428" s="412"/>
      <c r="I1428" s="412"/>
      <c r="J1428" s="413"/>
      <c r="K1428" s="43"/>
      <c r="L1428" s="36"/>
      <c r="M1428" s="37"/>
    </row>
    <row r="1429" spans="1:13" x14ac:dyDescent="0.4">
      <c r="A1429" s="162">
        <f t="shared" si="158"/>
        <v>430</v>
      </c>
      <c r="B1429" s="412"/>
      <c r="C1429" s="412"/>
      <c r="D1429" s="412"/>
      <c r="E1429" s="412"/>
      <c r="F1429" s="412"/>
      <c r="G1429" s="412"/>
      <c r="H1429" s="412"/>
      <c r="I1429" s="412"/>
      <c r="J1429" s="413"/>
      <c r="K1429" s="43"/>
      <c r="L1429" s="36"/>
      <c r="M1429" s="37"/>
    </row>
    <row r="1430" spans="1:13" x14ac:dyDescent="0.4">
      <c r="A1430" s="162">
        <f t="shared" si="158"/>
        <v>431</v>
      </c>
      <c r="B1430" s="412"/>
      <c r="C1430" s="412"/>
      <c r="D1430" s="412"/>
      <c r="E1430" s="412"/>
      <c r="F1430" s="412"/>
      <c r="G1430" s="412"/>
      <c r="H1430" s="412"/>
      <c r="I1430" s="412"/>
      <c r="J1430" s="413"/>
      <c r="K1430" s="43"/>
      <c r="L1430" s="36"/>
      <c r="M1430" s="37"/>
    </row>
    <row r="1431" spans="1:13" x14ac:dyDescent="0.4">
      <c r="A1431" s="162">
        <f t="shared" si="158"/>
        <v>432</v>
      </c>
      <c r="B1431" s="412"/>
      <c r="C1431" s="412"/>
      <c r="D1431" s="412"/>
      <c r="E1431" s="412"/>
      <c r="F1431" s="412"/>
      <c r="G1431" s="412"/>
      <c r="H1431" s="412"/>
      <c r="I1431" s="412"/>
      <c r="J1431" s="413"/>
      <c r="K1431" s="43"/>
      <c r="L1431" s="36"/>
      <c r="M1431" s="37"/>
    </row>
    <row r="1432" spans="1:13" x14ac:dyDescent="0.4">
      <c r="A1432" s="162">
        <f t="shared" si="158"/>
        <v>433</v>
      </c>
      <c r="B1432" s="412"/>
      <c r="C1432" s="412"/>
      <c r="D1432" s="412"/>
      <c r="E1432" s="412"/>
      <c r="F1432" s="412"/>
      <c r="G1432" s="412"/>
      <c r="H1432" s="412"/>
      <c r="I1432" s="412"/>
      <c r="J1432" s="413"/>
      <c r="K1432" s="43"/>
      <c r="L1432" s="36"/>
      <c r="M1432" s="37"/>
    </row>
    <row r="1433" spans="1:13" x14ac:dyDescent="0.4">
      <c r="A1433" s="162">
        <f t="shared" si="158"/>
        <v>434</v>
      </c>
      <c r="B1433" s="412"/>
      <c r="C1433" s="412"/>
      <c r="D1433" s="412"/>
      <c r="E1433" s="412"/>
      <c r="F1433" s="412"/>
      <c r="G1433" s="412"/>
      <c r="H1433" s="412"/>
      <c r="I1433" s="412"/>
      <c r="J1433" s="413"/>
      <c r="K1433" s="43"/>
      <c r="L1433" s="36"/>
      <c r="M1433" s="37"/>
    </row>
    <row r="1434" spans="1:13" x14ac:dyDescent="0.4">
      <c r="A1434" s="162">
        <f t="shared" si="158"/>
        <v>435</v>
      </c>
      <c r="B1434" s="412"/>
      <c r="C1434" s="412"/>
      <c r="D1434" s="412"/>
      <c r="E1434" s="412"/>
      <c r="F1434" s="412"/>
      <c r="G1434" s="412"/>
      <c r="H1434" s="412"/>
      <c r="I1434" s="412"/>
      <c r="J1434" s="413"/>
      <c r="K1434" s="43"/>
      <c r="L1434" s="36"/>
      <c r="M1434" s="37"/>
    </row>
    <row r="1435" spans="1:13" x14ac:dyDescent="0.4">
      <c r="A1435" s="162">
        <f t="shared" si="158"/>
        <v>436</v>
      </c>
      <c r="B1435" s="412"/>
      <c r="C1435" s="412"/>
      <c r="D1435" s="412"/>
      <c r="E1435" s="412"/>
      <c r="F1435" s="412"/>
      <c r="G1435" s="412"/>
      <c r="H1435" s="412"/>
      <c r="I1435" s="412"/>
      <c r="J1435" s="413"/>
      <c r="K1435" s="43"/>
      <c r="L1435" s="36"/>
      <c r="M1435" s="37"/>
    </row>
    <row r="1436" spans="1:13" ht="13.2" thickBot="1" x14ac:dyDescent="0.45">
      <c r="A1436" s="163">
        <f t="shared" si="158"/>
        <v>437</v>
      </c>
      <c r="B1436" s="427"/>
      <c r="C1436" s="427"/>
      <c r="D1436" s="427"/>
      <c r="E1436" s="427"/>
      <c r="F1436" s="427"/>
      <c r="G1436" s="427"/>
      <c r="H1436" s="427"/>
      <c r="I1436" s="427"/>
      <c r="J1436" s="428"/>
      <c r="K1436" s="43"/>
      <c r="L1436" s="38"/>
      <c r="M1436" s="39"/>
    </row>
  </sheetData>
  <sheetProtection password="CA61" sheet="1" formatRows="0" insertRows="0"/>
  <mergeCells count="1819">
    <mergeCell ref="K115:L115"/>
    <mergeCell ref="K116:L116"/>
    <mergeCell ref="K117:L117"/>
    <mergeCell ref="I105:J105"/>
    <mergeCell ref="I106:J106"/>
    <mergeCell ref="I107:J107"/>
    <mergeCell ref="I108:J108"/>
    <mergeCell ref="I109:J109"/>
    <mergeCell ref="I110:J110"/>
    <mergeCell ref="I111:J111"/>
    <mergeCell ref="I112:J112"/>
    <mergeCell ref="I113:J113"/>
    <mergeCell ref="I114:J114"/>
    <mergeCell ref="I115:J115"/>
    <mergeCell ref="I116:J116"/>
    <mergeCell ref="I117:J117"/>
    <mergeCell ref="I96:J96"/>
    <mergeCell ref="I97:J97"/>
    <mergeCell ref="I98:J98"/>
    <mergeCell ref="I99:J99"/>
    <mergeCell ref="I100:J100"/>
    <mergeCell ref="I101:J101"/>
    <mergeCell ref="I102:J102"/>
    <mergeCell ref="K105:L105"/>
    <mergeCell ref="K106:L106"/>
    <mergeCell ref="K107:L107"/>
    <mergeCell ref="K108:L108"/>
    <mergeCell ref="K109:L109"/>
    <mergeCell ref="K110:L110"/>
    <mergeCell ref="K111:L111"/>
    <mergeCell ref="K112:L112"/>
    <mergeCell ref="K113:L113"/>
    <mergeCell ref="K114:L114"/>
    <mergeCell ref="K90:L90"/>
    <mergeCell ref="K91:L91"/>
    <mergeCell ref="K92:L92"/>
    <mergeCell ref="K93:L93"/>
    <mergeCell ref="K94:L94"/>
    <mergeCell ref="K95:L95"/>
    <mergeCell ref="K96:L96"/>
    <mergeCell ref="K97:L97"/>
    <mergeCell ref="K98:L98"/>
    <mergeCell ref="K99:L99"/>
    <mergeCell ref="K100:L100"/>
    <mergeCell ref="K101:L101"/>
    <mergeCell ref="K102:L102"/>
    <mergeCell ref="I77:J77"/>
    <mergeCell ref="I78:J78"/>
    <mergeCell ref="I79:J79"/>
    <mergeCell ref="I80:J80"/>
    <mergeCell ref="I81:J81"/>
    <mergeCell ref="I82:J82"/>
    <mergeCell ref="I83:J83"/>
    <mergeCell ref="I84:J84"/>
    <mergeCell ref="I85:J85"/>
    <mergeCell ref="I86:J86"/>
    <mergeCell ref="I87:J87"/>
    <mergeCell ref="I90:J90"/>
    <mergeCell ref="I91:J91"/>
    <mergeCell ref="I92:J92"/>
    <mergeCell ref="I93:J93"/>
    <mergeCell ref="I94:J94"/>
    <mergeCell ref="I95:J95"/>
    <mergeCell ref="B82:D82"/>
    <mergeCell ref="E82:G82"/>
    <mergeCell ref="E97:G97"/>
    <mergeCell ref="B98:D98"/>
    <mergeCell ref="E98:G98"/>
    <mergeCell ref="B83:D83"/>
    <mergeCell ref="E83:G83"/>
    <mergeCell ref="B85:D85"/>
    <mergeCell ref="E85:G85"/>
    <mergeCell ref="B86:D86"/>
    <mergeCell ref="E86:G86"/>
    <mergeCell ref="A87:D87"/>
    <mergeCell ref="E87:G87"/>
    <mergeCell ref="B94:D94"/>
    <mergeCell ref="E102:G102"/>
    <mergeCell ref="I75:J75"/>
    <mergeCell ref="K75:L75"/>
    <mergeCell ref="K76:L76"/>
    <mergeCell ref="K77:L77"/>
    <mergeCell ref="K78:L78"/>
    <mergeCell ref="K79:L79"/>
    <mergeCell ref="K80:L80"/>
    <mergeCell ref="K81:L81"/>
    <mergeCell ref="K82:L82"/>
    <mergeCell ref="K83:L83"/>
    <mergeCell ref="K84:L84"/>
    <mergeCell ref="K85:L85"/>
    <mergeCell ref="K86:L86"/>
    <mergeCell ref="K87:L87"/>
    <mergeCell ref="I76:J76"/>
    <mergeCell ref="E94:G94"/>
    <mergeCell ref="B95:D95"/>
    <mergeCell ref="E95:G95"/>
    <mergeCell ref="B96:D96"/>
    <mergeCell ref="E96:G96"/>
    <mergeCell ref="B97:D97"/>
    <mergeCell ref="B101:D101"/>
    <mergeCell ref="E101:G101"/>
    <mergeCell ref="A102:D102"/>
    <mergeCell ref="F10:G10"/>
    <mergeCell ref="F11:G11"/>
    <mergeCell ref="F12:G12"/>
    <mergeCell ref="A66:J66"/>
    <mergeCell ref="A67:J67"/>
    <mergeCell ref="B77:D77"/>
    <mergeCell ref="E77:G77"/>
    <mergeCell ref="B78:D78"/>
    <mergeCell ref="B92:D92"/>
    <mergeCell ref="E92:G92"/>
    <mergeCell ref="B93:D93"/>
    <mergeCell ref="E93:G93"/>
    <mergeCell ref="I27:L27"/>
    <mergeCell ref="I28:L28"/>
    <mergeCell ref="I29:L29"/>
    <mergeCell ref="I30:L30"/>
    <mergeCell ref="B28:C28"/>
    <mergeCell ref="I25:M25"/>
    <mergeCell ref="B80:D80"/>
    <mergeCell ref="E80:G80"/>
    <mergeCell ref="B81:D81"/>
    <mergeCell ref="E81:G81"/>
    <mergeCell ref="K46:M46"/>
    <mergeCell ref="B47:J47"/>
    <mergeCell ref="K47:M47"/>
    <mergeCell ref="B1228:B1229"/>
    <mergeCell ref="C1228:C1229"/>
    <mergeCell ref="D1228:D1229"/>
    <mergeCell ref="E1228:E1229"/>
    <mergeCell ref="G1228:G1229"/>
    <mergeCell ref="H1228:H1229"/>
    <mergeCell ref="I1228:I1229"/>
    <mergeCell ref="J1228:J1229"/>
    <mergeCell ref="L1228:M1228"/>
    <mergeCell ref="J20:K20"/>
    <mergeCell ref="E117:G117"/>
    <mergeCell ref="A117:D117"/>
    <mergeCell ref="B75:D75"/>
    <mergeCell ref="A74:M74"/>
    <mergeCell ref="E75:G75"/>
    <mergeCell ref="B54:J54"/>
    <mergeCell ref="A104:M104"/>
    <mergeCell ref="A89:M89"/>
    <mergeCell ref="B90:D90"/>
    <mergeCell ref="E90:G90"/>
    <mergeCell ref="B91:D91"/>
    <mergeCell ref="K44:M44"/>
    <mergeCell ref="B45:J45"/>
    <mergeCell ref="K45:M45"/>
    <mergeCell ref="B46:J46"/>
    <mergeCell ref="B73:M73"/>
    <mergeCell ref="A70:M70"/>
    <mergeCell ref="A69:M69"/>
    <mergeCell ref="B99:D99"/>
    <mergeCell ref="E99:G99"/>
    <mergeCell ref="B100:D100"/>
    <mergeCell ref="E100:G100"/>
    <mergeCell ref="E107:G107"/>
    <mergeCell ref="E108:G108"/>
    <mergeCell ref="E109:G109"/>
    <mergeCell ref="E110:G110"/>
    <mergeCell ref="E111:G111"/>
    <mergeCell ref="B44:J44"/>
    <mergeCell ref="B48:J48"/>
    <mergeCell ref="K48:M48"/>
    <mergeCell ref="B49:J49"/>
    <mergeCell ref="K49:M49"/>
    <mergeCell ref="B50:J50"/>
    <mergeCell ref="K50:M50"/>
    <mergeCell ref="B51:J51"/>
    <mergeCell ref="E76:G76"/>
    <mergeCell ref="B106:D106"/>
    <mergeCell ref="B107:D107"/>
    <mergeCell ref="B108:D108"/>
    <mergeCell ref="B109:D109"/>
    <mergeCell ref="B110:D110"/>
    <mergeCell ref="B111:D111"/>
    <mergeCell ref="B105:D105"/>
    <mergeCell ref="E105:G105"/>
    <mergeCell ref="E106:G106"/>
    <mergeCell ref="K51:M51"/>
    <mergeCell ref="B52:J52"/>
    <mergeCell ref="K52:M52"/>
    <mergeCell ref="B53:J53"/>
    <mergeCell ref="K53:M53"/>
    <mergeCell ref="K54:M54"/>
    <mergeCell ref="B55:J55"/>
    <mergeCell ref="K55:M55"/>
    <mergeCell ref="A65:J65"/>
    <mergeCell ref="A1047:A1048"/>
    <mergeCell ref="B1047:B1048"/>
    <mergeCell ref="C988:C990"/>
    <mergeCell ref="D988:D990"/>
    <mergeCell ref="G999:H999"/>
    <mergeCell ref="F1015:F1016"/>
    <mergeCell ref="C1015:C1016"/>
    <mergeCell ref="D1047:D1048"/>
    <mergeCell ref="D998:D999"/>
    <mergeCell ref="A810:A815"/>
    <mergeCell ref="B1010:J1010"/>
    <mergeCell ref="B1011:J1011"/>
    <mergeCell ref="H128:M128"/>
    <mergeCell ref="H129:M129"/>
    <mergeCell ref="H130:M130"/>
    <mergeCell ref="H131:M131"/>
    <mergeCell ref="H132:M132"/>
    <mergeCell ref="H133:M133"/>
    <mergeCell ref="H134:M134"/>
    <mergeCell ref="C128:G128"/>
    <mergeCell ref="C129:G129"/>
    <mergeCell ref="C130:G130"/>
    <mergeCell ref="C131:G131"/>
    <mergeCell ref="C132:G132"/>
    <mergeCell ref="A925:A932"/>
    <mergeCell ref="C813:C815"/>
    <mergeCell ref="E810:E815"/>
    <mergeCell ref="D813:D815"/>
    <mergeCell ref="A824:A829"/>
    <mergeCell ref="B824:B829"/>
    <mergeCell ref="C827:C829"/>
    <mergeCell ref="D827:D829"/>
    <mergeCell ref="G360:H360"/>
    <mergeCell ref="C207:G207"/>
    <mergeCell ref="H207:M207"/>
    <mergeCell ref="E112:G112"/>
    <mergeCell ref="E113:G113"/>
    <mergeCell ref="E114:G114"/>
    <mergeCell ref="E115:G115"/>
    <mergeCell ref="E116:G116"/>
    <mergeCell ref="B112:D112"/>
    <mergeCell ref="B113:D113"/>
    <mergeCell ref="B114:D114"/>
    <mergeCell ref="B115:D115"/>
    <mergeCell ref="B116:D116"/>
    <mergeCell ref="F988:F990"/>
    <mergeCell ref="C121:G121"/>
    <mergeCell ref="C122:G122"/>
    <mergeCell ref="C123:G123"/>
    <mergeCell ref="C126:G126"/>
    <mergeCell ref="B119:M119"/>
    <mergeCell ref="H126:M126"/>
    <mergeCell ref="H127:M127"/>
    <mergeCell ref="E881:E901"/>
    <mergeCell ref="E925:E932"/>
    <mergeCell ref="B810:B815"/>
    <mergeCell ref="C856:C859"/>
    <mergeCell ref="D856:D859"/>
    <mergeCell ref="E841:E859"/>
    <mergeCell ref="B983:J983"/>
    <mergeCell ref="C884:C886"/>
    <mergeCell ref="C881:C883"/>
    <mergeCell ref="G838:H838"/>
    <mergeCell ref="F851:F852"/>
    <mergeCell ref="E78:G78"/>
    <mergeCell ref="B76:D76"/>
    <mergeCell ref="A71:M71"/>
    <mergeCell ref="B79:D79"/>
    <mergeCell ref="E79:G79"/>
    <mergeCell ref="B84:D84"/>
    <mergeCell ref="E84:G84"/>
    <mergeCell ref="E91:G91"/>
    <mergeCell ref="E1014:E1028"/>
    <mergeCell ref="A1049:A1066"/>
    <mergeCell ref="B1049:B1066"/>
    <mergeCell ref="C1065:C1066"/>
    <mergeCell ref="D1065:D1066"/>
    <mergeCell ref="E1049:E1066"/>
    <mergeCell ref="A1001:J1001"/>
    <mergeCell ref="B1002:J1002"/>
    <mergeCell ref="B1003:J1003"/>
    <mergeCell ref="B1004:J1004"/>
    <mergeCell ref="B1005:J1005"/>
    <mergeCell ref="B1006:J1006"/>
    <mergeCell ref="B1041:J1041"/>
    <mergeCell ref="B1042:J1042"/>
    <mergeCell ref="B1043:J1043"/>
    <mergeCell ref="B1044:J1044"/>
    <mergeCell ref="A1046:E1046"/>
    <mergeCell ref="B881:B901"/>
    <mergeCell ref="C897:C901"/>
    <mergeCell ref="D897:D901"/>
    <mergeCell ref="B841:B859"/>
    <mergeCell ref="F825:F826"/>
    <mergeCell ref="B916:J916"/>
    <mergeCell ref="F893:F894"/>
    <mergeCell ref="F849:F850"/>
    <mergeCell ref="B876:J876"/>
    <mergeCell ref="B877:J877"/>
    <mergeCell ref="B878:J878"/>
    <mergeCell ref="B879:J879"/>
    <mergeCell ref="F853:F855"/>
    <mergeCell ref="B865:J865"/>
    <mergeCell ref="B866:J866"/>
    <mergeCell ref="B867:J867"/>
    <mergeCell ref="D851:D852"/>
    <mergeCell ref="C849:C850"/>
    <mergeCell ref="F827:F828"/>
    <mergeCell ref="C824:C826"/>
    <mergeCell ref="B839:B840"/>
    <mergeCell ref="C839:C840"/>
    <mergeCell ref="D839:D840"/>
    <mergeCell ref="E839:E840"/>
    <mergeCell ref="B868:J868"/>
    <mergeCell ref="B869:J869"/>
    <mergeCell ref="C853:C855"/>
    <mergeCell ref="D853:D855"/>
    <mergeCell ref="G859:H859"/>
    <mergeCell ref="A861:J861"/>
    <mergeCell ref="B862:J862"/>
    <mergeCell ref="B863:J863"/>
    <mergeCell ref="B864:J864"/>
    <mergeCell ref="B870:J870"/>
    <mergeCell ref="B871:J871"/>
    <mergeCell ref="B872:J872"/>
    <mergeCell ref="B873:J873"/>
    <mergeCell ref="D716:D718"/>
    <mergeCell ref="E715:E718"/>
    <mergeCell ref="A725:A733"/>
    <mergeCell ref="B725:B733"/>
    <mergeCell ref="C732:C733"/>
    <mergeCell ref="D732:D733"/>
    <mergeCell ref="E725:E733"/>
    <mergeCell ref="C725:C728"/>
    <mergeCell ref="D725:D728"/>
    <mergeCell ref="F725:F728"/>
    <mergeCell ref="C730:C731"/>
    <mergeCell ref="D730:D731"/>
    <mergeCell ref="F730:F731"/>
    <mergeCell ref="D810:D811"/>
    <mergeCell ref="B802:J802"/>
    <mergeCell ref="B803:J803"/>
    <mergeCell ref="F810:F811"/>
    <mergeCell ref="F716:F717"/>
    <mergeCell ref="C716:C718"/>
    <mergeCell ref="A772:A778"/>
    <mergeCell ref="B772:B778"/>
    <mergeCell ref="C777:C778"/>
    <mergeCell ref="D777:D778"/>
    <mergeCell ref="C758:C759"/>
    <mergeCell ref="C762:C764"/>
    <mergeCell ref="D762:D764"/>
    <mergeCell ref="E760:E764"/>
    <mergeCell ref="B783:J783"/>
    <mergeCell ref="B784:J784"/>
    <mergeCell ref="B785:J785"/>
    <mergeCell ref="C772:C774"/>
    <mergeCell ref="F788:F790"/>
    <mergeCell ref="B821:J821"/>
    <mergeCell ref="B822:J822"/>
    <mergeCell ref="D824:D826"/>
    <mergeCell ref="B804:J804"/>
    <mergeCell ref="B805:J805"/>
    <mergeCell ref="A817:J817"/>
    <mergeCell ref="B818:J818"/>
    <mergeCell ref="B819:J819"/>
    <mergeCell ref="B820:J820"/>
    <mergeCell ref="E824:E829"/>
    <mergeCell ref="A841:A859"/>
    <mergeCell ref="G718:H718"/>
    <mergeCell ref="A720:J720"/>
    <mergeCell ref="F747:F748"/>
    <mergeCell ref="B741:J741"/>
    <mergeCell ref="C745:C746"/>
    <mergeCell ref="D745:D746"/>
    <mergeCell ref="A757:E757"/>
    <mergeCell ref="C760:C761"/>
    <mergeCell ref="D760:D761"/>
    <mergeCell ref="F760:F761"/>
    <mergeCell ref="E772:E778"/>
    <mergeCell ref="A788:A797"/>
    <mergeCell ref="B788:B797"/>
    <mergeCell ref="C796:C797"/>
    <mergeCell ref="D796:D797"/>
    <mergeCell ref="A780:J780"/>
    <mergeCell ref="B722:J722"/>
    <mergeCell ref="B723:J723"/>
    <mergeCell ref="B742:J742"/>
    <mergeCell ref="B743:J743"/>
    <mergeCell ref="B715:B718"/>
    <mergeCell ref="B523:J523"/>
    <mergeCell ref="B520:J520"/>
    <mergeCell ref="A526:A527"/>
    <mergeCell ref="I525:J525"/>
    <mergeCell ref="I526:I527"/>
    <mergeCell ref="J526:J527"/>
    <mergeCell ref="A528:A542"/>
    <mergeCell ref="B528:B542"/>
    <mergeCell ref="C541:C542"/>
    <mergeCell ref="A544:J544"/>
    <mergeCell ref="G542:H542"/>
    <mergeCell ref="C697:C704"/>
    <mergeCell ref="D697:D704"/>
    <mergeCell ref="E697:E704"/>
    <mergeCell ref="B545:J545"/>
    <mergeCell ref="B546:J546"/>
    <mergeCell ref="B574:B582"/>
    <mergeCell ref="C581:C582"/>
    <mergeCell ref="D581:D582"/>
    <mergeCell ref="E574:E582"/>
    <mergeCell ref="B596:B601"/>
    <mergeCell ref="G525:H525"/>
    <mergeCell ref="G526:G527"/>
    <mergeCell ref="H526:H527"/>
    <mergeCell ref="E596:E601"/>
    <mergeCell ref="B610:B617"/>
    <mergeCell ref="C616:C617"/>
    <mergeCell ref="D616:D617"/>
    <mergeCell ref="E610:E617"/>
    <mergeCell ref="B628:B631"/>
    <mergeCell ref="C629:C631"/>
    <mergeCell ref="B622:J622"/>
    <mergeCell ref="C494:C496"/>
    <mergeCell ref="A513:A517"/>
    <mergeCell ref="B513:B517"/>
    <mergeCell ref="C515:C517"/>
    <mergeCell ref="D515:D517"/>
    <mergeCell ref="E513:E517"/>
    <mergeCell ref="C484:C487"/>
    <mergeCell ref="C513:C514"/>
    <mergeCell ref="D494:D496"/>
    <mergeCell ref="E483:E496"/>
    <mergeCell ref="D541:D542"/>
    <mergeCell ref="E528:E542"/>
    <mergeCell ref="A519:J519"/>
    <mergeCell ref="F525:F526"/>
    <mergeCell ref="D533:D534"/>
    <mergeCell ref="B526:B527"/>
    <mergeCell ref="C526:C527"/>
    <mergeCell ref="D526:D527"/>
    <mergeCell ref="E526:E527"/>
    <mergeCell ref="F528:F532"/>
    <mergeCell ref="F535:F538"/>
    <mergeCell ref="C535:C538"/>
    <mergeCell ref="D535:D538"/>
    <mergeCell ref="D513:D514"/>
    <mergeCell ref="F513:F514"/>
    <mergeCell ref="B510:J510"/>
    <mergeCell ref="F494:F495"/>
    <mergeCell ref="B499:J499"/>
    <mergeCell ref="B500:J500"/>
    <mergeCell ref="A498:J498"/>
    <mergeCell ref="D490:D491"/>
    <mergeCell ref="F484:F487"/>
    <mergeCell ref="D434:D435"/>
    <mergeCell ref="C436:C439"/>
    <mergeCell ref="F428:F432"/>
    <mergeCell ref="B511:J511"/>
    <mergeCell ref="B521:J521"/>
    <mergeCell ref="B522:J522"/>
    <mergeCell ref="E364:E371"/>
    <mergeCell ref="A480:E480"/>
    <mergeCell ref="G496:H496"/>
    <mergeCell ref="G517:H517"/>
    <mergeCell ref="F466:F467"/>
    <mergeCell ref="B454:J454"/>
    <mergeCell ref="B458:J458"/>
    <mergeCell ref="B459:J459"/>
    <mergeCell ref="A420:A441"/>
    <mergeCell ref="A364:A371"/>
    <mergeCell ref="B364:B371"/>
    <mergeCell ref="C370:C371"/>
    <mergeCell ref="D370:D371"/>
    <mergeCell ref="A481:A482"/>
    <mergeCell ref="A466:A471"/>
    <mergeCell ref="H481:H482"/>
    <mergeCell ref="G471:H471"/>
    <mergeCell ref="I480:J480"/>
    <mergeCell ref="I481:I482"/>
    <mergeCell ref="J481:J482"/>
    <mergeCell ref="B466:B471"/>
    <mergeCell ref="C470:C471"/>
    <mergeCell ref="A483:A496"/>
    <mergeCell ref="B483:B496"/>
    <mergeCell ref="C365:C366"/>
    <mergeCell ref="D365:D366"/>
    <mergeCell ref="C368:C369"/>
    <mergeCell ref="F365:F366"/>
    <mergeCell ref="A355:M355"/>
    <mergeCell ref="L362:M362"/>
    <mergeCell ref="A362:A363"/>
    <mergeCell ref="C362:C363"/>
    <mergeCell ref="E362:E363"/>
    <mergeCell ref="D362:D363"/>
    <mergeCell ref="B362:B363"/>
    <mergeCell ref="B1341:J1341"/>
    <mergeCell ref="C1286:C1289"/>
    <mergeCell ref="D1286:D1289"/>
    <mergeCell ref="B1330:J1330"/>
    <mergeCell ref="D1272:D1276"/>
    <mergeCell ref="C1231:C1238"/>
    <mergeCell ref="C1239:C1245"/>
    <mergeCell ref="D1239:D1245"/>
    <mergeCell ref="C1246:C1252"/>
    <mergeCell ref="D1246:D1252"/>
    <mergeCell ref="C1253:C1257"/>
    <mergeCell ref="D1264:D1271"/>
    <mergeCell ref="C1272:C1276"/>
    <mergeCell ref="C1264:C1271"/>
    <mergeCell ref="B1322:J1322"/>
    <mergeCell ref="B1325:J1325"/>
    <mergeCell ref="B1326:J1326"/>
    <mergeCell ref="B1327:J1327"/>
    <mergeCell ref="B1328:J1328"/>
    <mergeCell ref="B1323:J1323"/>
    <mergeCell ref="F386:F389"/>
    <mergeCell ref="A1201:A1212"/>
    <mergeCell ref="B1201:B1212"/>
    <mergeCell ref="B1427:J1427"/>
    <mergeCell ref="B1342:J1342"/>
    <mergeCell ref="B1343:J1343"/>
    <mergeCell ref="B1344:J1344"/>
    <mergeCell ref="B1345:J1345"/>
    <mergeCell ref="B1305:J1305"/>
    <mergeCell ref="B1306:J1306"/>
    <mergeCell ref="B1307:J1307"/>
    <mergeCell ref="B1308:J1308"/>
    <mergeCell ref="B1309:J1309"/>
    <mergeCell ref="B1332:J1332"/>
    <mergeCell ref="B1333:J1333"/>
    <mergeCell ref="B1334:J1334"/>
    <mergeCell ref="B1335:J1335"/>
    <mergeCell ref="B1324:J1324"/>
    <mergeCell ref="B1331:J1331"/>
    <mergeCell ref="F368:F369"/>
    <mergeCell ref="D368:D369"/>
    <mergeCell ref="B412:J412"/>
    <mergeCell ref="B413:J413"/>
    <mergeCell ref="B414:J414"/>
    <mergeCell ref="F436:F439"/>
    <mergeCell ref="C434:C435"/>
    <mergeCell ref="G371:H371"/>
    <mergeCell ref="B375:J375"/>
    <mergeCell ref="B376:J376"/>
    <mergeCell ref="B377:J377"/>
    <mergeCell ref="B380:J380"/>
    <mergeCell ref="A373:J373"/>
    <mergeCell ref="F396:F398"/>
    <mergeCell ref="C391:C395"/>
    <mergeCell ref="B1329:J1329"/>
    <mergeCell ref="B1429:J1429"/>
    <mergeCell ref="B1430:J1430"/>
    <mergeCell ref="B1431:J1431"/>
    <mergeCell ref="B1432:J1432"/>
    <mergeCell ref="B1347:J1347"/>
    <mergeCell ref="B1348:J1348"/>
    <mergeCell ref="B1349:J1349"/>
    <mergeCell ref="B1350:J1350"/>
    <mergeCell ref="A1395:J1395"/>
    <mergeCell ref="B1396:J1396"/>
    <mergeCell ref="B1397:J1397"/>
    <mergeCell ref="B1398:J1398"/>
    <mergeCell ref="B1399:J1399"/>
    <mergeCell ref="B1400:J1400"/>
    <mergeCell ref="B1401:J1401"/>
    <mergeCell ref="B1402:J1402"/>
    <mergeCell ref="B1403:J1403"/>
    <mergeCell ref="B1404:J1404"/>
    <mergeCell ref="B1405:J1405"/>
    <mergeCell ref="B1423:J1423"/>
    <mergeCell ref="B1406:J1406"/>
    <mergeCell ref="C1352:C1371"/>
    <mergeCell ref="D1352:D1371"/>
    <mergeCell ref="D1372:D1380"/>
    <mergeCell ref="C1372:C1380"/>
    <mergeCell ref="A1352:A1393"/>
    <mergeCell ref="B1352:B1393"/>
    <mergeCell ref="C1381:C1393"/>
    <mergeCell ref="D1381:D1393"/>
    <mergeCell ref="E1352:E1393"/>
    <mergeCell ref="B1425:J1425"/>
    <mergeCell ref="B1426:J1426"/>
    <mergeCell ref="B1171:J1171"/>
    <mergeCell ref="B1172:J1172"/>
    <mergeCell ref="B1433:J1433"/>
    <mergeCell ref="B1434:J1434"/>
    <mergeCell ref="B1435:J1435"/>
    <mergeCell ref="B1436:J1436"/>
    <mergeCell ref="G1289:H1289"/>
    <mergeCell ref="G1393:H1393"/>
    <mergeCell ref="B1407:J1407"/>
    <mergeCell ref="B1408:J1408"/>
    <mergeCell ref="B1409:J1409"/>
    <mergeCell ref="B1410:J1410"/>
    <mergeCell ref="B1411:J1411"/>
    <mergeCell ref="B1412:J1412"/>
    <mergeCell ref="B1413:J1413"/>
    <mergeCell ref="B1414:J1414"/>
    <mergeCell ref="B1415:J1415"/>
    <mergeCell ref="B1416:J1416"/>
    <mergeCell ref="B1417:J1417"/>
    <mergeCell ref="B1418:J1418"/>
    <mergeCell ref="B1419:J1419"/>
    <mergeCell ref="B1420:J1420"/>
    <mergeCell ref="B1421:J1421"/>
    <mergeCell ref="B1422:J1422"/>
    <mergeCell ref="B1346:J1346"/>
    <mergeCell ref="B1424:J1424"/>
    <mergeCell ref="B1336:J1336"/>
    <mergeCell ref="B1337:J1337"/>
    <mergeCell ref="B1338:J1338"/>
    <mergeCell ref="B1339:J1339"/>
    <mergeCell ref="B1340:J1340"/>
    <mergeCell ref="B1428:J1428"/>
    <mergeCell ref="B1192:J1192"/>
    <mergeCell ref="B1193:J1193"/>
    <mergeCell ref="C1182:C1184"/>
    <mergeCell ref="D1182:D1184"/>
    <mergeCell ref="G1189:H1189"/>
    <mergeCell ref="B1321:J1321"/>
    <mergeCell ref="B1298:J1298"/>
    <mergeCell ref="B1299:J1299"/>
    <mergeCell ref="B1300:J1300"/>
    <mergeCell ref="B1301:J1301"/>
    <mergeCell ref="B1302:J1302"/>
    <mergeCell ref="B1303:J1303"/>
    <mergeCell ref="B1304:J1304"/>
    <mergeCell ref="C1277:C1280"/>
    <mergeCell ref="D1277:D1280"/>
    <mergeCell ref="C1281:C1284"/>
    <mergeCell ref="D1281:D1284"/>
    <mergeCell ref="D1231:D1238"/>
    <mergeCell ref="E1230:E1289"/>
    <mergeCell ref="B1310:J1310"/>
    <mergeCell ref="B1311:J1311"/>
    <mergeCell ref="B1318:J1318"/>
    <mergeCell ref="B1319:J1319"/>
    <mergeCell ref="B1320:J1320"/>
    <mergeCell ref="B1315:J1315"/>
    <mergeCell ref="B1230:B1289"/>
    <mergeCell ref="C1186:C1189"/>
    <mergeCell ref="D1186:D1189"/>
    <mergeCell ref="E1181:E1189"/>
    <mergeCell ref="A1227:E1227"/>
    <mergeCell ref="G1227:H1227"/>
    <mergeCell ref="I1227:J1227"/>
    <mergeCell ref="B1222:J1222"/>
    <mergeCell ref="B1223:J1223"/>
    <mergeCell ref="B1224:J1224"/>
    <mergeCell ref="A1214:J1214"/>
    <mergeCell ref="B1215:J1215"/>
    <mergeCell ref="B1216:J1216"/>
    <mergeCell ref="B1217:J1217"/>
    <mergeCell ref="B1218:J1218"/>
    <mergeCell ref="B1219:J1219"/>
    <mergeCell ref="B1220:J1220"/>
    <mergeCell ref="B1221:J1221"/>
    <mergeCell ref="B1316:J1316"/>
    <mergeCell ref="B1317:J1317"/>
    <mergeCell ref="G1212:H1212"/>
    <mergeCell ref="B1225:J1225"/>
    <mergeCell ref="D1253:D1257"/>
    <mergeCell ref="C1258:C1263"/>
    <mergeCell ref="D1258:D1263"/>
    <mergeCell ref="A1291:J1291"/>
    <mergeCell ref="B1292:J1292"/>
    <mergeCell ref="B1293:J1293"/>
    <mergeCell ref="B1294:J1294"/>
    <mergeCell ref="B1295:J1295"/>
    <mergeCell ref="B1296:J1296"/>
    <mergeCell ref="B1297:J1297"/>
    <mergeCell ref="B1312:J1312"/>
    <mergeCell ref="B1313:J1313"/>
    <mergeCell ref="B1314:J1314"/>
    <mergeCell ref="C1201:C1212"/>
    <mergeCell ref="D1201:D1212"/>
    <mergeCell ref="E1201:E1212"/>
    <mergeCell ref="A1228:A1229"/>
    <mergeCell ref="B1079:J1079"/>
    <mergeCell ref="A1230:A1289"/>
    <mergeCell ref="B1012:J1012"/>
    <mergeCell ref="B1007:J1007"/>
    <mergeCell ref="B1008:J1008"/>
    <mergeCell ref="B1009:J1009"/>
    <mergeCell ref="B1037:J1037"/>
    <mergeCell ref="C1017:C1021"/>
    <mergeCell ref="D1017:D1021"/>
    <mergeCell ref="F1017:F1021"/>
    <mergeCell ref="C1023:C1024"/>
    <mergeCell ref="B1194:J1194"/>
    <mergeCell ref="B1195:J1195"/>
    <mergeCell ref="B1196:J1196"/>
    <mergeCell ref="B1197:J1197"/>
    <mergeCell ref="B1198:J1198"/>
    <mergeCell ref="B1199:J1199"/>
    <mergeCell ref="G1066:H1066"/>
    <mergeCell ref="B1173:J1173"/>
    <mergeCell ref="B1174:J1174"/>
    <mergeCell ref="B1175:J1175"/>
    <mergeCell ref="A1095:E1095"/>
    <mergeCell ref="A1096:A1097"/>
    <mergeCell ref="B1096:B1097"/>
    <mergeCell ref="C1096:C1097"/>
    <mergeCell ref="D1096:D1097"/>
    <mergeCell ref="J1096:J1097"/>
    <mergeCell ref="F1095:F1096"/>
    <mergeCell ref="E1096:E1097"/>
    <mergeCell ref="C1156:C1158"/>
    <mergeCell ref="D1156:D1158"/>
    <mergeCell ref="J1047:J1048"/>
    <mergeCell ref="B708:J708"/>
    <mergeCell ref="E1098:E1108"/>
    <mergeCell ref="B922:J922"/>
    <mergeCell ref="B923:J923"/>
    <mergeCell ref="B939:J939"/>
    <mergeCell ref="B935:J935"/>
    <mergeCell ref="B936:J936"/>
    <mergeCell ref="B937:J937"/>
    <mergeCell ref="B938:J938"/>
    <mergeCell ref="B921:J921"/>
    <mergeCell ref="B919:J919"/>
    <mergeCell ref="B920:J920"/>
    <mergeCell ref="B974:B979"/>
    <mergeCell ref="C977:C979"/>
    <mergeCell ref="D977:D979"/>
    <mergeCell ref="E974:E979"/>
    <mergeCell ref="B925:B932"/>
    <mergeCell ref="C928:C932"/>
    <mergeCell ref="D928:D932"/>
    <mergeCell ref="B984:J984"/>
    <mergeCell ref="D1015:D1016"/>
    <mergeCell ref="B1075:J1075"/>
    <mergeCell ref="B1076:J1076"/>
    <mergeCell ref="B1077:J1077"/>
    <mergeCell ref="B1092:J1092"/>
    <mergeCell ref="B1093:J1093"/>
    <mergeCell ref="B1081:J1081"/>
    <mergeCell ref="B1082:J1082"/>
    <mergeCell ref="B1083:J1083"/>
    <mergeCell ref="B1084:J1084"/>
    <mergeCell ref="B1085:J1085"/>
    <mergeCell ref="B1080:J1080"/>
    <mergeCell ref="G815:H815"/>
    <mergeCell ref="G778:H778"/>
    <mergeCell ref="C791:C792"/>
    <mergeCell ref="D791:D792"/>
    <mergeCell ref="F791:F792"/>
    <mergeCell ref="C793:C795"/>
    <mergeCell ref="D793:D795"/>
    <mergeCell ref="F793:F795"/>
    <mergeCell ref="D758:D759"/>
    <mergeCell ref="E758:E759"/>
    <mergeCell ref="G757:H757"/>
    <mergeCell ref="I757:J757"/>
    <mergeCell ref="G758:G759"/>
    <mergeCell ref="H758:H759"/>
    <mergeCell ref="I758:I759"/>
    <mergeCell ref="J758:J759"/>
    <mergeCell ref="F757:F758"/>
    <mergeCell ref="G764:H764"/>
    <mergeCell ref="C810:C811"/>
    <mergeCell ref="F813:F814"/>
    <mergeCell ref="F762:F763"/>
    <mergeCell ref="A766:J766"/>
    <mergeCell ref="B767:J767"/>
    <mergeCell ref="B768:J768"/>
    <mergeCell ref="B769:J769"/>
    <mergeCell ref="B770:J770"/>
    <mergeCell ref="G797:H797"/>
    <mergeCell ref="A799:J799"/>
    <mergeCell ref="B800:J800"/>
    <mergeCell ref="B801:J801"/>
    <mergeCell ref="A760:A764"/>
    <mergeCell ref="B760:B764"/>
    <mergeCell ref="G631:H631"/>
    <mergeCell ref="A633:J633"/>
    <mergeCell ref="B624:J624"/>
    <mergeCell ref="C599:C601"/>
    <mergeCell ref="E649:E650"/>
    <mergeCell ref="G649:G650"/>
    <mergeCell ref="H649:H650"/>
    <mergeCell ref="I649:I650"/>
    <mergeCell ref="J649:J650"/>
    <mergeCell ref="F648:F649"/>
    <mergeCell ref="D649:D650"/>
    <mergeCell ref="A648:E648"/>
    <mergeCell ref="A649:A650"/>
    <mergeCell ref="B604:J604"/>
    <mergeCell ref="B605:J605"/>
    <mergeCell ref="B588:J588"/>
    <mergeCell ref="B589:J589"/>
    <mergeCell ref="B607:J607"/>
    <mergeCell ref="B644:J644"/>
    <mergeCell ref="B645:J645"/>
    <mergeCell ref="B625:J625"/>
    <mergeCell ref="B621:J621"/>
    <mergeCell ref="B649:B650"/>
    <mergeCell ref="C649:C650"/>
    <mergeCell ref="D599:D601"/>
    <mergeCell ref="B374:J374"/>
    <mergeCell ref="D383:D385"/>
    <mergeCell ref="B404:J404"/>
    <mergeCell ref="B556:J556"/>
    <mergeCell ref="A584:J584"/>
    <mergeCell ref="B547:J547"/>
    <mergeCell ref="B569:J569"/>
    <mergeCell ref="B570:J570"/>
    <mergeCell ref="D436:D439"/>
    <mergeCell ref="A401:J401"/>
    <mergeCell ref="B415:J415"/>
    <mergeCell ref="B456:J456"/>
    <mergeCell ref="B457:J457"/>
    <mergeCell ref="C466:C467"/>
    <mergeCell ref="B416:J416"/>
    <mergeCell ref="B417:J417"/>
    <mergeCell ref="B407:J407"/>
    <mergeCell ref="B408:J408"/>
    <mergeCell ref="B418:J418"/>
    <mergeCell ref="D386:D389"/>
    <mergeCell ref="F434:F435"/>
    <mergeCell ref="B449:J449"/>
    <mergeCell ref="B452:J452"/>
    <mergeCell ref="C426:C427"/>
    <mergeCell ref="A443:J443"/>
    <mergeCell ref="B444:J444"/>
    <mergeCell ref="B552:J552"/>
    <mergeCell ref="B548:J548"/>
    <mergeCell ref="B549:J549"/>
    <mergeCell ref="C533:C534"/>
    <mergeCell ref="C528:C532"/>
    <mergeCell ref="D528:D532"/>
    <mergeCell ref="B445:J445"/>
    <mergeCell ref="B446:J446"/>
    <mergeCell ref="B447:J447"/>
    <mergeCell ref="C420:C421"/>
    <mergeCell ref="D420:D421"/>
    <mergeCell ref="D422:D424"/>
    <mergeCell ref="D492:D493"/>
    <mergeCell ref="B476:J476"/>
    <mergeCell ref="B477:J477"/>
    <mergeCell ref="B478:J478"/>
    <mergeCell ref="B460:J460"/>
    <mergeCell ref="B461:J461"/>
    <mergeCell ref="B462:J462"/>
    <mergeCell ref="B463:J463"/>
    <mergeCell ref="B464:J464"/>
    <mergeCell ref="A473:J473"/>
    <mergeCell ref="B474:J474"/>
    <mergeCell ref="B455:J455"/>
    <mergeCell ref="B453:J453"/>
    <mergeCell ref="B475:J475"/>
    <mergeCell ref="C468:C469"/>
    <mergeCell ref="F480:F481"/>
    <mergeCell ref="B481:B482"/>
    <mergeCell ref="C481:C482"/>
    <mergeCell ref="D481:D482"/>
    <mergeCell ref="E481:E482"/>
    <mergeCell ref="G480:H480"/>
    <mergeCell ref="G481:G482"/>
    <mergeCell ref="D466:D467"/>
    <mergeCell ref="F468:F469"/>
    <mergeCell ref="D488:D489"/>
    <mergeCell ref="F492:F493"/>
    <mergeCell ref="A356:M356"/>
    <mergeCell ref="A357:M357"/>
    <mergeCell ref="A358:M358"/>
    <mergeCell ref="A359:M359"/>
    <mergeCell ref="A360:E360"/>
    <mergeCell ref="I360:J360"/>
    <mergeCell ref="G362:G363"/>
    <mergeCell ref="H362:H363"/>
    <mergeCell ref="I362:I363"/>
    <mergeCell ref="J362:J363"/>
    <mergeCell ref="G361:H361"/>
    <mergeCell ref="I361:J361"/>
    <mergeCell ref="A361:E361"/>
    <mergeCell ref="F362:F363"/>
    <mergeCell ref="B420:B441"/>
    <mergeCell ref="C440:C441"/>
    <mergeCell ref="D440:D441"/>
    <mergeCell ref="E420:E441"/>
    <mergeCell ref="G399:H399"/>
    <mergeCell ref="F420:F421"/>
    <mergeCell ref="A382:A399"/>
    <mergeCell ref="B378:J378"/>
    <mergeCell ref="B379:J379"/>
    <mergeCell ref="D426:D427"/>
    <mergeCell ref="C428:C432"/>
    <mergeCell ref="D428:D432"/>
    <mergeCell ref="B382:B399"/>
    <mergeCell ref="C396:C399"/>
    <mergeCell ref="D396:D399"/>
    <mergeCell ref="E382:E399"/>
    <mergeCell ref="C383:C385"/>
    <mergeCell ref="C386:C389"/>
    <mergeCell ref="D391:D395"/>
    <mergeCell ref="F383:F385"/>
    <mergeCell ref="C422:C424"/>
    <mergeCell ref="G441:H441"/>
    <mergeCell ref="B450:J450"/>
    <mergeCell ref="F391:F395"/>
    <mergeCell ref="B410:J410"/>
    <mergeCell ref="B411:J411"/>
    <mergeCell ref="D470:D471"/>
    <mergeCell ref="E466:E471"/>
    <mergeCell ref="D468:D469"/>
    <mergeCell ref="B451:J451"/>
    <mergeCell ref="B402:J402"/>
    <mergeCell ref="B406:J406"/>
    <mergeCell ref="B448:J448"/>
    <mergeCell ref="L481:M481"/>
    <mergeCell ref="B509:J509"/>
    <mergeCell ref="C488:C489"/>
    <mergeCell ref="B501:J501"/>
    <mergeCell ref="B502:J502"/>
    <mergeCell ref="B503:J503"/>
    <mergeCell ref="B504:J504"/>
    <mergeCell ref="B505:J505"/>
    <mergeCell ref="B506:J506"/>
    <mergeCell ref="B507:J507"/>
    <mergeCell ref="B508:J508"/>
    <mergeCell ref="B403:J403"/>
    <mergeCell ref="B409:J409"/>
    <mergeCell ref="F422:F424"/>
    <mergeCell ref="F426:F427"/>
    <mergeCell ref="B405:J405"/>
    <mergeCell ref="D484:D487"/>
    <mergeCell ref="L526:M526"/>
    <mergeCell ref="C574:C578"/>
    <mergeCell ref="D574:D578"/>
    <mergeCell ref="B557:J557"/>
    <mergeCell ref="B558:J558"/>
    <mergeCell ref="B553:J553"/>
    <mergeCell ref="B554:J554"/>
    <mergeCell ref="L594:M594"/>
    <mergeCell ref="J594:J595"/>
    <mergeCell ref="G593:H593"/>
    <mergeCell ref="B560:B565"/>
    <mergeCell ref="C561:C565"/>
    <mergeCell ref="D561:D565"/>
    <mergeCell ref="E560:E565"/>
    <mergeCell ref="F561:F564"/>
    <mergeCell ref="A567:J567"/>
    <mergeCell ref="B568:J568"/>
    <mergeCell ref="G565:H565"/>
    <mergeCell ref="B590:J590"/>
    <mergeCell ref="B591:J591"/>
    <mergeCell ref="C579:C580"/>
    <mergeCell ref="G594:G595"/>
    <mergeCell ref="H594:H595"/>
    <mergeCell ref="B571:J571"/>
    <mergeCell ref="B572:J572"/>
    <mergeCell ref="I593:J593"/>
    <mergeCell ref="D579:D580"/>
    <mergeCell ref="A594:A595"/>
    <mergeCell ref="B594:B595"/>
    <mergeCell ref="C594:C595"/>
    <mergeCell ref="A560:A565"/>
    <mergeCell ref="B555:J555"/>
    <mergeCell ref="F579:F581"/>
    <mergeCell ref="F593:F594"/>
    <mergeCell ref="C596:C598"/>
    <mergeCell ref="D596:D598"/>
    <mergeCell ref="F596:F598"/>
    <mergeCell ref="G582:H582"/>
    <mergeCell ref="G601:H601"/>
    <mergeCell ref="B651:B664"/>
    <mergeCell ref="C663:C664"/>
    <mergeCell ref="D663:D664"/>
    <mergeCell ref="B634:J634"/>
    <mergeCell ref="B635:J635"/>
    <mergeCell ref="B636:J636"/>
    <mergeCell ref="F639:F640"/>
    <mergeCell ref="G641:H641"/>
    <mergeCell ref="B620:J620"/>
    <mergeCell ref="A619:J619"/>
    <mergeCell ref="G617:H617"/>
    <mergeCell ref="A643:J643"/>
    <mergeCell ref="D658:D659"/>
    <mergeCell ref="F658:F659"/>
    <mergeCell ref="C661:C662"/>
    <mergeCell ref="D661:D662"/>
    <mergeCell ref="E651:E664"/>
    <mergeCell ref="F661:F662"/>
    <mergeCell ref="C655:C656"/>
    <mergeCell ref="C658:C659"/>
    <mergeCell ref="C653:C654"/>
    <mergeCell ref="D653:D654"/>
    <mergeCell ref="I594:I595"/>
    <mergeCell ref="B626:J626"/>
    <mergeCell ref="C610:C615"/>
    <mergeCell ref="C651:C652"/>
    <mergeCell ref="D639:D641"/>
    <mergeCell ref="E638:E641"/>
    <mergeCell ref="A651:A664"/>
    <mergeCell ref="A681:A687"/>
    <mergeCell ref="C685:C687"/>
    <mergeCell ref="D685:D687"/>
    <mergeCell ref="E681:E687"/>
    <mergeCell ref="L758:M758"/>
    <mergeCell ref="A745:A749"/>
    <mergeCell ref="B745:B749"/>
    <mergeCell ref="C747:C749"/>
    <mergeCell ref="D747:D749"/>
    <mergeCell ref="E745:E749"/>
    <mergeCell ref="F745:F746"/>
    <mergeCell ref="G749:H749"/>
    <mergeCell ref="A751:J751"/>
    <mergeCell ref="B752:J752"/>
    <mergeCell ref="B753:J753"/>
    <mergeCell ref="B754:J754"/>
    <mergeCell ref="B755:J755"/>
    <mergeCell ref="A689:J689"/>
    <mergeCell ref="B690:J690"/>
    <mergeCell ref="F681:F683"/>
    <mergeCell ref="F697:F703"/>
    <mergeCell ref="B681:B687"/>
    <mergeCell ref="D681:D683"/>
    <mergeCell ref="C681:C683"/>
    <mergeCell ref="A715:A718"/>
    <mergeCell ref="A758:A759"/>
    <mergeCell ref="B758:B759"/>
    <mergeCell ref="A697:A704"/>
    <mergeCell ref="D772:D774"/>
    <mergeCell ref="C788:C790"/>
    <mergeCell ref="B781:J781"/>
    <mergeCell ref="B782:J782"/>
    <mergeCell ref="B786:J786"/>
    <mergeCell ref="L649:M649"/>
    <mergeCell ref="A638:A641"/>
    <mergeCell ref="B736:J736"/>
    <mergeCell ref="B737:J737"/>
    <mergeCell ref="B738:J738"/>
    <mergeCell ref="B739:J739"/>
    <mergeCell ref="B740:J740"/>
    <mergeCell ref="B709:J709"/>
    <mergeCell ref="B710:J710"/>
    <mergeCell ref="B711:J711"/>
    <mergeCell ref="F653:F654"/>
    <mergeCell ref="D655:D656"/>
    <mergeCell ref="F655:F656"/>
    <mergeCell ref="G733:H733"/>
    <mergeCell ref="A735:J735"/>
    <mergeCell ref="G648:H648"/>
    <mergeCell ref="I648:J648"/>
    <mergeCell ref="B692:J692"/>
    <mergeCell ref="B668:J668"/>
    <mergeCell ref="B669:J669"/>
    <mergeCell ref="B712:J712"/>
    <mergeCell ref="B713:J713"/>
    <mergeCell ref="B693:J693"/>
    <mergeCell ref="B694:J694"/>
    <mergeCell ref="B721:J721"/>
    <mergeCell ref="F685:F686"/>
    <mergeCell ref="G687:H687"/>
    <mergeCell ref="B697:B704"/>
    <mergeCell ref="B638:B641"/>
    <mergeCell ref="B646:J646"/>
    <mergeCell ref="B676:J676"/>
    <mergeCell ref="B806:J806"/>
    <mergeCell ref="B807:J807"/>
    <mergeCell ref="B808:J808"/>
    <mergeCell ref="E788:E797"/>
    <mergeCell ref="B874:J874"/>
    <mergeCell ref="L839:M839"/>
    <mergeCell ref="C841:C846"/>
    <mergeCell ref="D841:D846"/>
    <mergeCell ref="F841:F846"/>
    <mergeCell ref="C847:C848"/>
    <mergeCell ref="D847:D848"/>
    <mergeCell ref="F847:F848"/>
    <mergeCell ref="G829:H829"/>
    <mergeCell ref="A831:J831"/>
    <mergeCell ref="B832:J832"/>
    <mergeCell ref="B833:J833"/>
    <mergeCell ref="B834:J834"/>
    <mergeCell ref="B835:J835"/>
    <mergeCell ref="B836:J836"/>
    <mergeCell ref="F838:F839"/>
    <mergeCell ref="I838:J838"/>
    <mergeCell ref="G839:G840"/>
    <mergeCell ref="H839:H840"/>
    <mergeCell ref="I839:I840"/>
    <mergeCell ref="J839:J840"/>
    <mergeCell ref="D849:D850"/>
    <mergeCell ref="A838:E838"/>
    <mergeCell ref="A839:A840"/>
    <mergeCell ref="B875:J875"/>
    <mergeCell ref="F887:F891"/>
    <mergeCell ref="F895:F896"/>
    <mergeCell ref="B907:J907"/>
    <mergeCell ref="F897:F900"/>
    <mergeCell ref="G901:H901"/>
    <mergeCell ref="A903:J903"/>
    <mergeCell ref="B904:J904"/>
    <mergeCell ref="B905:J905"/>
    <mergeCell ref="C893:C894"/>
    <mergeCell ref="D893:D894"/>
    <mergeCell ref="B906:J906"/>
    <mergeCell ref="D887:D891"/>
    <mergeCell ref="D884:D886"/>
    <mergeCell ref="D881:D883"/>
    <mergeCell ref="D954:D955"/>
    <mergeCell ref="F944:F945"/>
    <mergeCell ref="A943:A946"/>
    <mergeCell ref="B943:B946"/>
    <mergeCell ref="C944:C946"/>
    <mergeCell ref="D944:D946"/>
    <mergeCell ref="E943:E946"/>
    <mergeCell ref="F953:F954"/>
    <mergeCell ref="G953:H953"/>
    <mergeCell ref="B940:J940"/>
    <mergeCell ref="B941:J941"/>
    <mergeCell ref="C925:C926"/>
    <mergeCell ref="D925:D926"/>
    <mergeCell ref="F925:F926"/>
    <mergeCell ref="F928:F931"/>
    <mergeCell ref="A934:J934"/>
    <mergeCell ref="F881:F883"/>
    <mergeCell ref="A956:A963"/>
    <mergeCell ref="B956:B963"/>
    <mergeCell ref="C961:C963"/>
    <mergeCell ref="D961:D963"/>
    <mergeCell ref="E956:E963"/>
    <mergeCell ref="A881:A901"/>
    <mergeCell ref="B908:J908"/>
    <mergeCell ref="B909:J909"/>
    <mergeCell ref="B911:J911"/>
    <mergeCell ref="B912:J912"/>
    <mergeCell ref="B913:J913"/>
    <mergeCell ref="B914:J914"/>
    <mergeCell ref="B915:J915"/>
    <mergeCell ref="B917:J917"/>
    <mergeCell ref="B918:J918"/>
    <mergeCell ref="F974:F976"/>
    <mergeCell ref="B1039:J1039"/>
    <mergeCell ref="B1040:J1040"/>
    <mergeCell ref="I1046:J1046"/>
    <mergeCell ref="F1025:F1027"/>
    <mergeCell ref="D1023:D1024"/>
    <mergeCell ref="B1035:J1035"/>
    <mergeCell ref="B1036:J1036"/>
    <mergeCell ref="F1023:F1024"/>
    <mergeCell ref="A988:A999"/>
    <mergeCell ref="B988:B999"/>
    <mergeCell ref="C998:C999"/>
    <mergeCell ref="B971:J971"/>
    <mergeCell ref="B972:J972"/>
    <mergeCell ref="B986:J986"/>
    <mergeCell ref="C956:C958"/>
    <mergeCell ref="D956:D958"/>
    <mergeCell ref="F977:F978"/>
    <mergeCell ref="C992:C995"/>
    <mergeCell ref="D992:D995"/>
    <mergeCell ref="F992:F995"/>
    <mergeCell ref="C996:C997"/>
    <mergeCell ref="D996:D997"/>
    <mergeCell ref="F996:F997"/>
    <mergeCell ref="B982:J982"/>
    <mergeCell ref="C1025:C1028"/>
    <mergeCell ref="D1025:D1028"/>
    <mergeCell ref="B985:J985"/>
    <mergeCell ref="E988:E999"/>
    <mergeCell ref="A974:A979"/>
    <mergeCell ref="B1074:J1074"/>
    <mergeCell ref="L954:M954"/>
    <mergeCell ref="G946:H946"/>
    <mergeCell ref="A948:J948"/>
    <mergeCell ref="B949:J949"/>
    <mergeCell ref="B950:J950"/>
    <mergeCell ref="B951:J951"/>
    <mergeCell ref="G979:H979"/>
    <mergeCell ref="A981:J981"/>
    <mergeCell ref="F956:F958"/>
    <mergeCell ref="C959:C960"/>
    <mergeCell ref="D959:D960"/>
    <mergeCell ref="F959:F960"/>
    <mergeCell ref="G963:H963"/>
    <mergeCell ref="A965:J965"/>
    <mergeCell ref="B966:J966"/>
    <mergeCell ref="B967:J967"/>
    <mergeCell ref="B968:J968"/>
    <mergeCell ref="B969:J969"/>
    <mergeCell ref="B970:J970"/>
    <mergeCell ref="E954:E955"/>
    <mergeCell ref="A953:E953"/>
    <mergeCell ref="C974:C976"/>
    <mergeCell ref="D974:D976"/>
    <mergeCell ref="I953:J953"/>
    <mergeCell ref="G954:G955"/>
    <mergeCell ref="H954:H955"/>
    <mergeCell ref="I954:I955"/>
    <mergeCell ref="J954:J955"/>
    <mergeCell ref="A954:A955"/>
    <mergeCell ref="B954:B955"/>
    <mergeCell ref="C954:C955"/>
    <mergeCell ref="L1047:M1047"/>
    <mergeCell ref="C1049:C1052"/>
    <mergeCell ref="D1049:D1052"/>
    <mergeCell ref="F1049:F1052"/>
    <mergeCell ref="C1053:C1056"/>
    <mergeCell ref="D1053:D1056"/>
    <mergeCell ref="F1053:F1056"/>
    <mergeCell ref="C1057:C1059"/>
    <mergeCell ref="D1057:D1059"/>
    <mergeCell ref="F1057:F1059"/>
    <mergeCell ref="C1060:C1062"/>
    <mergeCell ref="D1060:D1062"/>
    <mergeCell ref="C1047:C1048"/>
    <mergeCell ref="C1063:C1064"/>
    <mergeCell ref="D1063:D1064"/>
    <mergeCell ref="F1063:F1064"/>
    <mergeCell ref="F1046:F1047"/>
    <mergeCell ref="F1060:F1062"/>
    <mergeCell ref="G1046:H1046"/>
    <mergeCell ref="E1047:E1048"/>
    <mergeCell ref="G1047:G1048"/>
    <mergeCell ref="H1047:H1048"/>
    <mergeCell ref="I1047:I1048"/>
    <mergeCell ref="D1152:D1154"/>
    <mergeCell ref="G1108:H1108"/>
    <mergeCell ref="D1122:D1126"/>
    <mergeCell ref="B1118:J1118"/>
    <mergeCell ref="B1119:J1119"/>
    <mergeCell ref="B1120:J1120"/>
    <mergeCell ref="B1116:J1116"/>
    <mergeCell ref="B1117:J1117"/>
    <mergeCell ref="B1115:J1115"/>
    <mergeCell ref="B1114:J1114"/>
    <mergeCell ref="F1152:F1153"/>
    <mergeCell ref="A1144:J1144"/>
    <mergeCell ref="B1145:J1145"/>
    <mergeCell ref="A1098:A1108"/>
    <mergeCell ref="B1098:B1108"/>
    <mergeCell ref="C1106:C1108"/>
    <mergeCell ref="A1122:A1129"/>
    <mergeCell ref="B1122:B1129"/>
    <mergeCell ref="C1127:C1129"/>
    <mergeCell ref="D1127:D1129"/>
    <mergeCell ref="E1122:E1129"/>
    <mergeCell ref="A1140:A1142"/>
    <mergeCell ref="B1140:B1142"/>
    <mergeCell ref="B1134:J1134"/>
    <mergeCell ref="C1140:C1142"/>
    <mergeCell ref="D1106:D1108"/>
    <mergeCell ref="A1151:A1164"/>
    <mergeCell ref="B1151:B1164"/>
    <mergeCell ref="C1162:C1164"/>
    <mergeCell ref="D1162:D1164"/>
    <mergeCell ref="C1159:C1161"/>
    <mergeCell ref="D1159:D1161"/>
    <mergeCell ref="D1140:D1142"/>
    <mergeCell ref="E1140:E1142"/>
    <mergeCell ref="C1098:C1105"/>
    <mergeCell ref="D1098:D1105"/>
    <mergeCell ref="A1191:J1191"/>
    <mergeCell ref="B1146:J1146"/>
    <mergeCell ref="A1110:J1110"/>
    <mergeCell ref="B1111:J1111"/>
    <mergeCell ref="B1112:J1112"/>
    <mergeCell ref="B1113:J1113"/>
    <mergeCell ref="G1129:H1129"/>
    <mergeCell ref="A1131:J1131"/>
    <mergeCell ref="B1132:J1132"/>
    <mergeCell ref="B1133:J1133"/>
    <mergeCell ref="B1135:J1135"/>
    <mergeCell ref="G1142:H1142"/>
    <mergeCell ref="B1136:J1136"/>
    <mergeCell ref="B1137:J1137"/>
    <mergeCell ref="B1138:J1138"/>
    <mergeCell ref="B1176:J1176"/>
    <mergeCell ref="B1177:J1177"/>
    <mergeCell ref="B1178:J1178"/>
    <mergeCell ref="A1148:E1148"/>
    <mergeCell ref="A1149:A1150"/>
    <mergeCell ref="B1149:B1150"/>
    <mergeCell ref="G1164:H1164"/>
    <mergeCell ref="A1166:J1166"/>
    <mergeCell ref="B1167:J1167"/>
    <mergeCell ref="B1168:J1168"/>
    <mergeCell ref="B1169:J1169"/>
    <mergeCell ref="B1170:J1170"/>
    <mergeCell ref="C1152:C1154"/>
    <mergeCell ref="A1181:A1189"/>
    <mergeCell ref="B1181:B1189"/>
    <mergeCell ref="B1179:J1179"/>
    <mergeCell ref="L1149:M1149"/>
    <mergeCell ref="D895:D896"/>
    <mergeCell ref="G932:H932"/>
    <mergeCell ref="F856:F858"/>
    <mergeCell ref="C1149:C1150"/>
    <mergeCell ref="D1149:D1150"/>
    <mergeCell ref="E1149:E1150"/>
    <mergeCell ref="G1148:H1148"/>
    <mergeCell ref="I1148:J1148"/>
    <mergeCell ref="G1149:G1150"/>
    <mergeCell ref="H1149:H1150"/>
    <mergeCell ref="I1149:I1150"/>
    <mergeCell ref="J1149:J1150"/>
    <mergeCell ref="C1122:C1126"/>
    <mergeCell ref="B910:J910"/>
    <mergeCell ref="G1095:H1095"/>
    <mergeCell ref="I1095:J1095"/>
    <mergeCell ref="G1096:G1097"/>
    <mergeCell ref="H1096:H1097"/>
    <mergeCell ref="I1096:I1097"/>
    <mergeCell ref="B1078:J1078"/>
    <mergeCell ref="B1070:J1070"/>
    <mergeCell ref="B1071:J1071"/>
    <mergeCell ref="B1031:J1031"/>
    <mergeCell ref="B1032:J1032"/>
    <mergeCell ref="B1033:J1033"/>
    <mergeCell ref="B1034:J1034"/>
    <mergeCell ref="E1151:E1164"/>
    <mergeCell ref="L1096:M1096"/>
    <mergeCell ref="F488:F489"/>
    <mergeCell ref="F490:F491"/>
    <mergeCell ref="G704:H704"/>
    <mergeCell ref="A706:J706"/>
    <mergeCell ref="B707:J707"/>
    <mergeCell ref="B677:J677"/>
    <mergeCell ref="B678:J678"/>
    <mergeCell ref="B679:J679"/>
    <mergeCell ref="G664:H664"/>
    <mergeCell ref="A666:J666"/>
    <mergeCell ref="B667:J667"/>
    <mergeCell ref="B670:J670"/>
    <mergeCell ref="B671:J671"/>
    <mergeCell ref="B672:J672"/>
    <mergeCell ref="B673:J673"/>
    <mergeCell ref="B674:J674"/>
    <mergeCell ref="B675:J675"/>
    <mergeCell ref="C490:C491"/>
    <mergeCell ref="C492:C493"/>
    <mergeCell ref="A525:E525"/>
    <mergeCell ref="B550:J550"/>
    <mergeCell ref="B551:J551"/>
    <mergeCell ref="F515:F516"/>
    <mergeCell ref="F574:F578"/>
    <mergeCell ref="F533:F534"/>
    <mergeCell ref="F599:F600"/>
    <mergeCell ref="D594:D595"/>
    <mergeCell ref="E594:E595"/>
    <mergeCell ref="F629:F630"/>
    <mergeCell ref="B695:J695"/>
    <mergeCell ref="D651:D652"/>
    <mergeCell ref="B691:J691"/>
    <mergeCell ref="B1072:J1072"/>
    <mergeCell ref="B1073:J1073"/>
    <mergeCell ref="A1068:J1068"/>
    <mergeCell ref="G1028:H1028"/>
    <mergeCell ref="A1030:J1030"/>
    <mergeCell ref="C639:C641"/>
    <mergeCell ref="A603:J603"/>
    <mergeCell ref="D610:D615"/>
    <mergeCell ref="F610:F615"/>
    <mergeCell ref="B623:J623"/>
    <mergeCell ref="B585:J585"/>
    <mergeCell ref="B586:J586"/>
    <mergeCell ref="B587:J587"/>
    <mergeCell ref="A574:A582"/>
    <mergeCell ref="A596:A601"/>
    <mergeCell ref="A610:A617"/>
    <mergeCell ref="A628:A631"/>
    <mergeCell ref="D629:D631"/>
    <mergeCell ref="E628:E631"/>
    <mergeCell ref="B608:J608"/>
    <mergeCell ref="B606:J606"/>
    <mergeCell ref="A593:E593"/>
    <mergeCell ref="F884:F886"/>
    <mergeCell ref="C851:C852"/>
    <mergeCell ref="C887:C891"/>
    <mergeCell ref="C895:C896"/>
    <mergeCell ref="D788:D790"/>
    <mergeCell ref="F772:F774"/>
    <mergeCell ref="A1014:A1028"/>
    <mergeCell ref="B1014:B1028"/>
    <mergeCell ref="B1069:J1069"/>
    <mergeCell ref="B1038:J1038"/>
    <mergeCell ref="A1091:J1091"/>
    <mergeCell ref="F1087:F1088"/>
    <mergeCell ref="A1087:A1089"/>
    <mergeCell ref="B1087:B1089"/>
    <mergeCell ref="C1087:C1089"/>
    <mergeCell ref="D1087:D1089"/>
    <mergeCell ref="E1087:E1089"/>
    <mergeCell ref="G1089:H1089"/>
    <mergeCell ref="A2:M2"/>
    <mergeCell ref="A3:M3"/>
    <mergeCell ref="A4:M4"/>
    <mergeCell ref="A5:M5"/>
    <mergeCell ref="I6:J6"/>
    <mergeCell ref="B32:J32"/>
    <mergeCell ref="B33:M33"/>
    <mergeCell ref="B34:M34"/>
    <mergeCell ref="B35:M35"/>
    <mergeCell ref="B36:M36"/>
    <mergeCell ref="B37:M37"/>
    <mergeCell ref="B38:M38"/>
    <mergeCell ref="B39:M39"/>
    <mergeCell ref="B40:M40"/>
    <mergeCell ref="B42:M42"/>
    <mergeCell ref="B43:J43"/>
    <mergeCell ref="K43:M43"/>
    <mergeCell ref="D30:E30"/>
    <mergeCell ref="D27:E27"/>
    <mergeCell ref="D28:E28"/>
    <mergeCell ref="D29:E29"/>
    <mergeCell ref="B29:C29"/>
    <mergeCell ref="B30:C30"/>
    <mergeCell ref="B27:C27"/>
    <mergeCell ref="G6:H6"/>
    <mergeCell ref="J8:K8"/>
    <mergeCell ref="A68:J68"/>
    <mergeCell ref="C133:G133"/>
    <mergeCell ref="C134:G134"/>
    <mergeCell ref="C136:G136"/>
    <mergeCell ref="C135:G135"/>
    <mergeCell ref="C137:G137"/>
    <mergeCell ref="C138:G138"/>
    <mergeCell ref="C139:G139"/>
    <mergeCell ref="C143:G143"/>
    <mergeCell ref="C145:G145"/>
    <mergeCell ref="C140:G140"/>
    <mergeCell ref="C141:G141"/>
    <mergeCell ref="C142:G142"/>
    <mergeCell ref="H137:M137"/>
    <mergeCell ref="H138:M138"/>
    <mergeCell ref="C120:G120"/>
    <mergeCell ref="C125:G125"/>
    <mergeCell ref="C124:G124"/>
    <mergeCell ref="C127:G127"/>
    <mergeCell ref="H144:M144"/>
    <mergeCell ref="H139:M139"/>
    <mergeCell ref="H140:M140"/>
    <mergeCell ref="H120:M120"/>
    <mergeCell ref="H141:M141"/>
    <mergeCell ref="H135:M135"/>
    <mergeCell ref="H121:M121"/>
    <mergeCell ref="H122:M122"/>
    <mergeCell ref="H123:M123"/>
    <mergeCell ref="H124:M124"/>
    <mergeCell ref="H125:M125"/>
    <mergeCell ref="H136:M136"/>
    <mergeCell ref="A151:B151"/>
    <mergeCell ref="C151:M151"/>
    <mergeCell ref="B154:D154"/>
    <mergeCell ref="E154:M154"/>
    <mergeCell ref="B155:D155"/>
    <mergeCell ref="E155:M155"/>
    <mergeCell ref="B156:D156"/>
    <mergeCell ref="E156:M156"/>
    <mergeCell ref="B157:D157"/>
    <mergeCell ref="E157:M157"/>
    <mergeCell ref="B158:D158"/>
    <mergeCell ref="E158:M158"/>
    <mergeCell ref="B159:D159"/>
    <mergeCell ref="E159:M159"/>
    <mergeCell ref="H142:M142"/>
    <mergeCell ref="H145:M145"/>
    <mergeCell ref="H143:M143"/>
    <mergeCell ref="B147:M147"/>
    <mergeCell ref="A148:B148"/>
    <mergeCell ref="C148:M148"/>
    <mergeCell ref="A149:B149"/>
    <mergeCell ref="C149:M149"/>
    <mergeCell ref="A150:B150"/>
    <mergeCell ref="C150:M150"/>
    <mergeCell ref="C144:G144"/>
    <mergeCell ref="B160:D160"/>
    <mergeCell ref="E160:M160"/>
    <mergeCell ref="A161:A163"/>
    <mergeCell ref="B161:D163"/>
    <mergeCell ref="E161:H161"/>
    <mergeCell ref="I161:M161"/>
    <mergeCell ref="E162:H162"/>
    <mergeCell ref="I162:M162"/>
    <mergeCell ref="E163:H163"/>
    <mergeCell ref="I163:M163"/>
    <mergeCell ref="A164:A167"/>
    <mergeCell ref="B164:D167"/>
    <mergeCell ref="E164:H164"/>
    <mergeCell ref="I164:M164"/>
    <mergeCell ref="E165:H165"/>
    <mergeCell ref="I165:M165"/>
    <mergeCell ref="E166:H166"/>
    <mergeCell ref="I166:M166"/>
    <mergeCell ref="E167:H167"/>
    <mergeCell ref="I167:M167"/>
    <mergeCell ref="A168:A174"/>
    <mergeCell ref="B168:D174"/>
    <mergeCell ref="E168:H168"/>
    <mergeCell ref="I168:M168"/>
    <mergeCell ref="E169:H169"/>
    <mergeCell ref="I169:M169"/>
    <mergeCell ref="E170:H170"/>
    <mergeCell ref="I170:M170"/>
    <mergeCell ref="E171:H171"/>
    <mergeCell ref="I171:M171"/>
    <mergeCell ref="E172:H172"/>
    <mergeCell ref="I172:M172"/>
    <mergeCell ref="E173:H173"/>
    <mergeCell ref="I173:M173"/>
    <mergeCell ref="E174:H174"/>
    <mergeCell ref="I174:M174"/>
    <mergeCell ref="A175:A178"/>
    <mergeCell ref="B175:D178"/>
    <mergeCell ref="E175:H175"/>
    <mergeCell ref="I175:M175"/>
    <mergeCell ref="E176:H176"/>
    <mergeCell ref="I176:M176"/>
    <mergeCell ref="E177:H177"/>
    <mergeCell ref="I177:M177"/>
    <mergeCell ref="E178:H178"/>
    <mergeCell ref="I178:M178"/>
    <mergeCell ref="A179:A182"/>
    <mergeCell ref="B179:D182"/>
    <mergeCell ref="E179:H179"/>
    <mergeCell ref="I179:M179"/>
    <mergeCell ref="E180:H180"/>
    <mergeCell ref="I180:M180"/>
    <mergeCell ref="E181:H181"/>
    <mergeCell ref="I181:M181"/>
    <mergeCell ref="E182:H182"/>
    <mergeCell ref="I182:M182"/>
    <mergeCell ref="B183:D183"/>
    <mergeCell ref="E183:M183"/>
    <mergeCell ref="B184:M184"/>
    <mergeCell ref="A185:C185"/>
    <mergeCell ref="D185:M185"/>
    <mergeCell ref="B186:C186"/>
    <mergeCell ref="D186:M186"/>
    <mergeCell ref="B187:C187"/>
    <mergeCell ref="D187:M187"/>
    <mergeCell ref="B188:C188"/>
    <mergeCell ref="D188:M188"/>
    <mergeCell ref="B189:C189"/>
    <mergeCell ref="D189:M189"/>
    <mergeCell ref="B190:C190"/>
    <mergeCell ref="D190:M190"/>
    <mergeCell ref="B191:C191"/>
    <mergeCell ref="D191:M191"/>
    <mergeCell ref="B192:C192"/>
    <mergeCell ref="D192:M192"/>
    <mergeCell ref="B193:C193"/>
    <mergeCell ref="D193:M193"/>
    <mergeCell ref="B196:M196"/>
    <mergeCell ref="B197:M197"/>
    <mergeCell ref="B198:M198"/>
    <mergeCell ref="B195:M195"/>
    <mergeCell ref="B199:M199"/>
    <mergeCell ref="B200:M200"/>
    <mergeCell ref="B202:M202"/>
    <mergeCell ref="C203:G203"/>
    <mergeCell ref="H203:M203"/>
    <mergeCell ref="A204:A205"/>
    <mergeCell ref="B204:B205"/>
    <mergeCell ref="C204:G204"/>
    <mergeCell ref="H204:M204"/>
    <mergeCell ref="C205:G205"/>
    <mergeCell ref="H205:M205"/>
    <mergeCell ref="A206:A209"/>
    <mergeCell ref="B206:B209"/>
    <mergeCell ref="C206:G206"/>
    <mergeCell ref="H206:M206"/>
    <mergeCell ref="C208:G208"/>
    <mergeCell ref="H208:M208"/>
    <mergeCell ref="C209:G209"/>
    <mergeCell ref="H209:M209"/>
    <mergeCell ref="A210:A224"/>
    <mergeCell ref="B210:B224"/>
    <mergeCell ref="C210:G210"/>
    <mergeCell ref="H210:M210"/>
    <mergeCell ref="C211:G211"/>
    <mergeCell ref="H211:M211"/>
    <mergeCell ref="C212:G212"/>
    <mergeCell ref="H212:M212"/>
    <mergeCell ref="C213:G213"/>
    <mergeCell ref="H213:M213"/>
    <mergeCell ref="C214:G214"/>
    <mergeCell ref="H214:M214"/>
    <mergeCell ref="C215:G215"/>
    <mergeCell ref="H215:M215"/>
    <mergeCell ref="C216:G216"/>
    <mergeCell ref="H216:M216"/>
    <mergeCell ref="C217:G217"/>
    <mergeCell ref="H217:M217"/>
    <mergeCell ref="C218:G218"/>
    <mergeCell ref="H218:M218"/>
    <mergeCell ref="C219:G219"/>
    <mergeCell ref="H219:M219"/>
    <mergeCell ref="C220:G220"/>
    <mergeCell ref="H220:M220"/>
    <mergeCell ref="C221:G221"/>
    <mergeCell ref="H221:M221"/>
    <mergeCell ref="C222:G222"/>
    <mergeCell ref="H222:M222"/>
    <mergeCell ref="C223:G223"/>
    <mergeCell ref="H223:M223"/>
    <mergeCell ref="C224:G224"/>
    <mergeCell ref="H224:M224"/>
    <mergeCell ref="A225:A232"/>
    <mergeCell ref="B225:B232"/>
    <mergeCell ref="C225:G225"/>
    <mergeCell ref="H225:M225"/>
    <mergeCell ref="C226:G226"/>
    <mergeCell ref="H226:M226"/>
    <mergeCell ref="C227:G227"/>
    <mergeCell ref="H227:M227"/>
    <mergeCell ref="C228:G228"/>
    <mergeCell ref="H228:M228"/>
    <mergeCell ref="C229:G229"/>
    <mergeCell ref="H229:M229"/>
    <mergeCell ref="C230:G230"/>
    <mergeCell ref="H230:M230"/>
    <mergeCell ref="C231:G231"/>
    <mergeCell ref="H231:M231"/>
    <mergeCell ref="C232:G232"/>
    <mergeCell ref="H232:M232"/>
    <mergeCell ref="H256:M256"/>
    <mergeCell ref="A233:A241"/>
    <mergeCell ref="B233:B241"/>
    <mergeCell ref="C233:G233"/>
    <mergeCell ref="H233:M233"/>
    <mergeCell ref="C234:G234"/>
    <mergeCell ref="H234:M234"/>
    <mergeCell ref="C235:G235"/>
    <mergeCell ref="H235:M235"/>
    <mergeCell ref="C236:G236"/>
    <mergeCell ref="H236:M236"/>
    <mergeCell ref="C237:G237"/>
    <mergeCell ref="H237:M237"/>
    <mergeCell ref="C238:G238"/>
    <mergeCell ref="H238:M238"/>
    <mergeCell ref="C239:G239"/>
    <mergeCell ref="H239:M239"/>
    <mergeCell ref="C240:G240"/>
    <mergeCell ref="H240:M240"/>
    <mergeCell ref="C241:G241"/>
    <mergeCell ref="H241:M241"/>
    <mergeCell ref="C276:D276"/>
    <mergeCell ref="C283:D283"/>
    <mergeCell ref="E283:M283"/>
    <mergeCell ref="C269:D269"/>
    <mergeCell ref="E269:M269"/>
    <mergeCell ref="A242:A256"/>
    <mergeCell ref="B242:B256"/>
    <mergeCell ref="C242:G242"/>
    <mergeCell ref="H242:M242"/>
    <mergeCell ref="C243:G243"/>
    <mergeCell ref="H243:M243"/>
    <mergeCell ref="C244:G244"/>
    <mergeCell ref="H244:M244"/>
    <mergeCell ref="C245:G245"/>
    <mergeCell ref="H245:M245"/>
    <mergeCell ref="C246:G246"/>
    <mergeCell ref="H246:M246"/>
    <mergeCell ref="C247:G247"/>
    <mergeCell ref="H247:M247"/>
    <mergeCell ref="C248:G248"/>
    <mergeCell ref="H248:M248"/>
    <mergeCell ref="C249:G249"/>
    <mergeCell ref="H249:M249"/>
    <mergeCell ref="C250:G250"/>
    <mergeCell ref="H250:M250"/>
    <mergeCell ref="C251:G251"/>
    <mergeCell ref="H251:M251"/>
    <mergeCell ref="C252:G252"/>
    <mergeCell ref="H252:M252"/>
    <mergeCell ref="C253:G253"/>
    <mergeCell ref="H253:M253"/>
    <mergeCell ref="C254:G254"/>
    <mergeCell ref="B327:M327"/>
    <mergeCell ref="H262:M262"/>
    <mergeCell ref="C263:G263"/>
    <mergeCell ref="H263:M263"/>
    <mergeCell ref="C266:D266"/>
    <mergeCell ref="E266:M266"/>
    <mergeCell ref="C267:D267"/>
    <mergeCell ref="E267:M267"/>
    <mergeCell ref="C268:D268"/>
    <mergeCell ref="E268:M268"/>
    <mergeCell ref="C279:D279"/>
    <mergeCell ref="E279:M279"/>
    <mergeCell ref="C280:D280"/>
    <mergeCell ref="E280:M280"/>
    <mergeCell ref="C281:D281"/>
    <mergeCell ref="E281:M281"/>
    <mergeCell ref="C282:D282"/>
    <mergeCell ref="E282:M282"/>
    <mergeCell ref="C277:D277"/>
    <mergeCell ref="E277:M277"/>
    <mergeCell ref="C278:D278"/>
    <mergeCell ref="E278:M278"/>
    <mergeCell ref="C271:D271"/>
    <mergeCell ref="E271:M271"/>
    <mergeCell ref="C272:D272"/>
    <mergeCell ref="E272:M272"/>
    <mergeCell ref="C273:D273"/>
    <mergeCell ref="E273:M273"/>
    <mergeCell ref="C274:D274"/>
    <mergeCell ref="E274:M274"/>
    <mergeCell ref="C275:D275"/>
    <mergeCell ref="E275:M275"/>
    <mergeCell ref="E293:M293"/>
    <mergeCell ref="C294:D294"/>
    <mergeCell ref="E294:M294"/>
    <mergeCell ref="C299:D299"/>
    <mergeCell ref="E299:M299"/>
    <mergeCell ref="C300:D300"/>
    <mergeCell ref="E300:M300"/>
    <mergeCell ref="C301:D301"/>
    <mergeCell ref="E301:M301"/>
    <mergeCell ref="B320:M320"/>
    <mergeCell ref="C302:D302"/>
    <mergeCell ref="E302:M302"/>
    <mergeCell ref="B305:M305"/>
    <mergeCell ref="B306:M306"/>
    <mergeCell ref="B307:M307"/>
    <mergeCell ref="C286:D286"/>
    <mergeCell ref="E286:M286"/>
    <mergeCell ref="C291:D291"/>
    <mergeCell ref="E291:M291"/>
    <mergeCell ref="C287:D287"/>
    <mergeCell ref="E287:M287"/>
    <mergeCell ref="C288:D288"/>
    <mergeCell ref="E288:M288"/>
    <mergeCell ref="C289:D289"/>
    <mergeCell ref="E289:M289"/>
    <mergeCell ref="C290:D290"/>
    <mergeCell ref="E290:M290"/>
    <mergeCell ref="B304:M304"/>
    <mergeCell ref="B344:M344"/>
    <mergeCell ref="B336:M336"/>
    <mergeCell ref="B337:M337"/>
    <mergeCell ref="B338:M338"/>
    <mergeCell ref="B339:M339"/>
    <mergeCell ref="B340:M340"/>
    <mergeCell ref="B335:M335"/>
    <mergeCell ref="B330:M330"/>
    <mergeCell ref="B331:M331"/>
    <mergeCell ref="B332:M332"/>
    <mergeCell ref="B333:M333"/>
    <mergeCell ref="B334:M334"/>
    <mergeCell ref="I22:M22"/>
    <mergeCell ref="I23:M23"/>
    <mergeCell ref="I24:M24"/>
    <mergeCell ref="F21:H21"/>
    <mergeCell ref="B328:M328"/>
    <mergeCell ref="B329:M329"/>
    <mergeCell ref="B341:M341"/>
    <mergeCell ref="B324:M324"/>
    <mergeCell ref="B325:M325"/>
    <mergeCell ref="B326:M326"/>
    <mergeCell ref="C295:D295"/>
    <mergeCell ref="E295:M295"/>
    <mergeCell ref="C296:D296"/>
    <mergeCell ref="E296:M296"/>
    <mergeCell ref="C297:D297"/>
    <mergeCell ref="E297:M297"/>
    <mergeCell ref="C298:D298"/>
    <mergeCell ref="E298:M298"/>
    <mergeCell ref="C292:D292"/>
    <mergeCell ref="E292:M292"/>
    <mergeCell ref="C284:D284"/>
    <mergeCell ref="E284:M284"/>
    <mergeCell ref="C285:D285"/>
    <mergeCell ref="E285:M285"/>
    <mergeCell ref="B321:M321"/>
    <mergeCell ref="B322:M322"/>
    <mergeCell ref="B323:M323"/>
    <mergeCell ref="B342:M342"/>
    <mergeCell ref="B343:M343"/>
    <mergeCell ref="E276:M276"/>
    <mergeCell ref="A257:A259"/>
    <mergeCell ref="B257:B259"/>
    <mergeCell ref="C257:G257"/>
    <mergeCell ref="H257:M257"/>
    <mergeCell ref="C258:G258"/>
    <mergeCell ref="H258:M258"/>
    <mergeCell ref="C259:G259"/>
    <mergeCell ref="H259:M259"/>
    <mergeCell ref="C262:G262"/>
    <mergeCell ref="B308:M308"/>
    <mergeCell ref="B309:M309"/>
    <mergeCell ref="B310:M310"/>
    <mergeCell ref="B311:M311"/>
    <mergeCell ref="B312:M312"/>
    <mergeCell ref="B313:M313"/>
    <mergeCell ref="B315:M315"/>
    <mergeCell ref="B316:M316"/>
    <mergeCell ref="B317:M317"/>
    <mergeCell ref="B318:M318"/>
    <mergeCell ref="B319:M319"/>
    <mergeCell ref="B314:M314"/>
    <mergeCell ref="C293:D293"/>
    <mergeCell ref="J9:K9"/>
    <mergeCell ref="J10:K10"/>
    <mergeCell ref="J11:K11"/>
    <mergeCell ref="J12:K12"/>
    <mergeCell ref="J13:K13"/>
    <mergeCell ref="J14:K14"/>
    <mergeCell ref="J15:K15"/>
    <mergeCell ref="J16:K16"/>
    <mergeCell ref="J17:K17"/>
    <mergeCell ref="J18:K18"/>
    <mergeCell ref="J19:K19"/>
    <mergeCell ref="F8:G8"/>
    <mergeCell ref="F9:G9"/>
    <mergeCell ref="C270:D270"/>
    <mergeCell ref="E270:M270"/>
    <mergeCell ref="F13:G13"/>
    <mergeCell ref="F14:G14"/>
    <mergeCell ref="F15:G15"/>
    <mergeCell ref="F16:G16"/>
    <mergeCell ref="F17:G17"/>
    <mergeCell ref="F22:H22"/>
    <mergeCell ref="F23:H23"/>
    <mergeCell ref="F24:H24"/>
    <mergeCell ref="F25:H25"/>
    <mergeCell ref="F18:G18"/>
    <mergeCell ref="F19:G19"/>
    <mergeCell ref="I21:M21"/>
    <mergeCell ref="A72:L72"/>
    <mergeCell ref="H254:M254"/>
    <mergeCell ref="C255:G255"/>
    <mergeCell ref="H255:M255"/>
    <mergeCell ref="C256:G256"/>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طبی</vt:lpstr>
      <vt:lpstr>گزارش بازنگری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2026-04-26T04:53:40Z</cp:lastPrinted>
  <dcterms:created xsi:type="dcterms:W3CDTF">2020-11-16T06:19:49Z</dcterms:created>
  <dcterms:modified xsi:type="dcterms:W3CDTF">2026-04-29T04:30:23Z</dcterms:modified>
</cp:coreProperties>
</file>