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072" tabRatio="604" activeTab="1"/>
  </bookViews>
  <sheets>
    <sheet name="پشتی خودی غیر طبی" sheetId="28" r:id="rId1"/>
    <sheet name="گزارش خودی غیر طبی" sheetId="25" r:id="rId2"/>
  </sheets>
  <calcPr calcId="145621"/>
</workbook>
</file>

<file path=xl/calcChain.xml><?xml version="1.0" encoding="utf-8"?>
<calcChain xmlns="http://schemas.openxmlformats.org/spreadsheetml/2006/main">
  <c r="A54" i="28" l="1"/>
  <c r="A55" i="28"/>
  <c r="A56" i="28"/>
  <c r="A57" i="28"/>
  <c r="A58" i="28"/>
  <c r="A59" i="28"/>
  <c r="A60" i="28"/>
  <c r="A61" i="28"/>
  <c r="A62" i="28"/>
  <c r="A63" i="28"/>
  <c r="A53" i="28"/>
  <c r="A52" i="28"/>
  <c r="A51" i="28"/>
  <c r="A50" i="28"/>
  <c r="A49" i="28"/>
  <c r="A48" i="28"/>
  <c r="A47" i="28"/>
  <c r="A46" i="28"/>
  <c r="A45" i="28"/>
  <c r="A44" i="28"/>
  <c r="A43" i="28"/>
  <c r="A42" i="28"/>
  <c r="A41" i="28"/>
  <c r="A40" i="28"/>
  <c r="M7" i="25"/>
  <c r="L7" i="25"/>
  <c r="I7" i="25"/>
  <c r="M435" i="25"/>
  <c r="L435" i="25"/>
  <c r="I435" i="25"/>
  <c r="G435" i="25"/>
  <c r="A435" i="25"/>
  <c r="G7" i="25"/>
  <c r="A7" i="25"/>
  <c r="A1300" i="25" l="1"/>
  <c r="A1299" i="25"/>
  <c r="A1298" i="25"/>
  <c r="A1297" i="25"/>
  <c r="A1296" i="25"/>
  <c r="A1295" i="25"/>
  <c r="A1294" i="25"/>
  <c r="A1293" i="25"/>
  <c r="A1292" i="25"/>
  <c r="A1291" i="25"/>
  <c r="A1290" i="25"/>
  <c r="L1287" i="25"/>
  <c r="I1287" i="25"/>
  <c r="E1276" i="25" s="1"/>
  <c r="M1286" i="25"/>
  <c r="K1286" i="25"/>
  <c r="J1286" i="25"/>
  <c r="M1285" i="25"/>
  <c r="K1285" i="25"/>
  <c r="J1285" i="25"/>
  <c r="M1284" i="25"/>
  <c r="K1284" i="25"/>
  <c r="J1284" i="25"/>
  <c r="M1283" i="25"/>
  <c r="K1283" i="25"/>
  <c r="J1283" i="25"/>
  <c r="M1282" i="25"/>
  <c r="K1282" i="25"/>
  <c r="J1282" i="25"/>
  <c r="M1281" i="25"/>
  <c r="K1281" i="25"/>
  <c r="J1281" i="25"/>
  <c r="M1280" i="25"/>
  <c r="K1280" i="25"/>
  <c r="J1280" i="25"/>
  <c r="M1279" i="25"/>
  <c r="K1279" i="25"/>
  <c r="J1279" i="25"/>
  <c r="M1278" i="25"/>
  <c r="K1278" i="25"/>
  <c r="J1278" i="25"/>
  <c r="M1277" i="25"/>
  <c r="K1277" i="25"/>
  <c r="J1277" i="25"/>
  <c r="M1276" i="25"/>
  <c r="K1276" i="25"/>
  <c r="J1276" i="25"/>
  <c r="A1274" i="25"/>
  <c r="A1273" i="25"/>
  <c r="A1272" i="25"/>
  <c r="A1271" i="25"/>
  <c r="A1270" i="25"/>
  <c r="A1269" i="25"/>
  <c r="A1268" i="25"/>
  <c r="A1267" i="25"/>
  <c r="L1264" i="25"/>
  <c r="I1264" i="25"/>
  <c r="E1256" i="25" s="1"/>
  <c r="M1263" i="25"/>
  <c r="K1263" i="25"/>
  <c r="J1263" i="25"/>
  <c r="M1262" i="25"/>
  <c r="K1262" i="25"/>
  <c r="J1262" i="25"/>
  <c r="M1261" i="25"/>
  <c r="K1261" i="25"/>
  <c r="J1261" i="25"/>
  <c r="M1260" i="25"/>
  <c r="K1260" i="25"/>
  <c r="J1260" i="25"/>
  <c r="M1259" i="25"/>
  <c r="K1259" i="25"/>
  <c r="J1259" i="25"/>
  <c r="M1258" i="25"/>
  <c r="K1258" i="25"/>
  <c r="J1258" i="25"/>
  <c r="M1257" i="25"/>
  <c r="K1257" i="25"/>
  <c r="J1257" i="25"/>
  <c r="M1256" i="25"/>
  <c r="K1256" i="25"/>
  <c r="J1256" i="25"/>
  <c r="A1254" i="25"/>
  <c r="A1253" i="25"/>
  <c r="A1252" i="25"/>
  <c r="A1251" i="25"/>
  <c r="A1250" i="25"/>
  <c r="A1249" i="25"/>
  <c r="A1248" i="25"/>
  <c r="A1247" i="25"/>
  <c r="A1246" i="25"/>
  <c r="A1245" i="25"/>
  <c r="A1244" i="25"/>
  <c r="A1243" i="25"/>
  <c r="A1242" i="25"/>
  <c r="L1239" i="25"/>
  <c r="I1239" i="25"/>
  <c r="E1226" i="25" s="1"/>
  <c r="M1238" i="25"/>
  <c r="K1238" i="25"/>
  <c r="J1238" i="25"/>
  <c r="M1237" i="25"/>
  <c r="K1237" i="25"/>
  <c r="J1237" i="25"/>
  <c r="M1236" i="25"/>
  <c r="K1236" i="25"/>
  <c r="J1236" i="25"/>
  <c r="M1235" i="25"/>
  <c r="K1235" i="25"/>
  <c r="J1235" i="25"/>
  <c r="M1234" i="25"/>
  <c r="K1234" i="25"/>
  <c r="J1234" i="25"/>
  <c r="M1233" i="25"/>
  <c r="K1233" i="25"/>
  <c r="J1233" i="25"/>
  <c r="M1232" i="25"/>
  <c r="K1232" i="25"/>
  <c r="J1232" i="25"/>
  <c r="M1231" i="25"/>
  <c r="K1231" i="25"/>
  <c r="J1231" i="25"/>
  <c r="M1230" i="25"/>
  <c r="K1230" i="25"/>
  <c r="J1230" i="25"/>
  <c r="M1229" i="25"/>
  <c r="K1229" i="25"/>
  <c r="J1229" i="25"/>
  <c r="M1228" i="25"/>
  <c r="K1228" i="25"/>
  <c r="J1228" i="25"/>
  <c r="M1227" i="25"/>
  <c r="K1227" i="25"/>
  <c r="J1227" i="25"/>
  <c r="M1226" i="25"/>
  <c r="K1226" i="25"/>
  <c r="J1226" i="25"/>
  <c r="A1221" i="25"/>
  <c r="A1220" i="25"/>
  <c r="L1217" i="25"/>
  <c r="I1217" i="25"/>
  <c r="E1215" i="25" s="1"/>
  <c r="M1216" i="25"/>
  <c r="K1216" i="25"/>
  <c r="J1216" i="25"/>
  <c r="M1215" i="25"/>
  <c r="K1215" i="25"/>
  <c r="J1215" i="25"/>
  <c r="A1213" i="25"/>
  <c r="A1212" i="25"/>
  <c r="A1211" i="25"/>
  <c r="A1210" i="25"/>
  <c r="A1209" i="25"/>
  <c r="A1208" i="25"/>
  <c r="A1207" i="25"/>
  <c r="L1204" i="25"/>
  <c r="I1204" i="25"/>
  <c r="E1197" i="25" s="1"/>
  <c r="M1203" i="25"/>
  <c r="K1203" i="25"/>
  <c r="J1203" i="25"/>
  <c r="M1202" i="25"/>
  <c r="K1202" i="25"/>
  <c r="J1202" i="25"/>
  <c r="M1201" i="25"/>
  <c r="K1201" i="25"/>
  <c r="J1201" i="25"/>
  <c r="M1200" i="25"/>
  <c r="K1200" i="25"/>
  <c r="J1200" i="25"/>
  <c r="M1199" i="25"/>
  <c r="K1199" i="25"/>
  <c r="J1199" i="25"/>
  <c r="M1198" i="25"/>
  <c r="K1198" i="25"/>
  <c r="J1198" i="25"/>
  <c r="M1197" i="25"/>
  <c r="K1197" i="25"/>
  <c r="J1197" i="25"/>
  <c r="A1195" i="25"/>
  <c r="A1194" i="25"/>
  <c r="A1193" i="25"/>
  <c r="A1192" i="25"/>
  <c r="A1191" i="25"/>
  <c r="A1190" i="25"/>
  <c r="A1189" i="25"/>
  <c r="A1188" i="25"/>
  <c r="A1187" i="25"/>
  <c r="A1186" i="25"/>
  <c r="L1183" i="25"/>
  <c r="I1183" i="25"/>
  <c r="M1182" i="25"/>
  <c r="K1182" i="25"/>
  <c r="J1182" i="25"/>
  <c r="M1181" i="25"/>
  <c r="K1181" i="25"/>
  <c r="J1181" i="25"/>
  <c r="M1180" i="25"/>
  <c r="K1180" i="25"/>
  <c r="J1180" i="25"/>
  <c r="M1179" i="25"/>
  <c r="K1179" i="25"/>
  <c r="J1179" i="25"/>
  <c r="M1178" i="25"/>
  <c r="K1178" i="25"/>
  <c r="J1178" i="25"/>
  <c r="M1177" i="25"/>
  <c r="K1177" i="25"/>
  <c r="J1177" i="25"/>
  <c r="M1176" i="25"/>
  <c r="K1176" i="25"/>
  <c r="J1176" i="25"/>
  <c r="M1175" i="25"/>
  <c r="K1175" i="25"/>
  <c r="J1175" i="25"/>
  <c r="M1174" i="25"/>
  <c r="K1174" i="25"/>
  <c r="J1174" i="25"/>
  <c r="M1173" i="25"/>
  <c r="K1173" i="25"/>
  <c r="J1173" i="25"/>
  <c r="A1168" i="25"/>
  <c r="A1167" i="25"/>
  <c r="L1164" i="25"/>
  <c r="I1164" i="25"/>
  <c r="E1162" i="25" s="1"/>
  <c r="M1163" i="25"/>
  <c r="K1163" i="25"/>
  <c r="J1163" i="25"/>
  <c r="M1162" i="25"/>
  <c r="K1162" i="25"/>
  <c r="J1162" i="25"/>
  <c r="A1160" i="25"/>
  <c r="A1159" i="25"/>
  <c r="A1158" i="25"/>
  <c r="A1157" i="25"/>
  <c r="A1156" i="25"/>
  <c r="A1155" i="25"/>
  <c r="A1154" i="25"/>
  <c r="A1153" i="25"/>
  <c r="A1152" i="25"/>
  <c r="A1151" i="25"/>
  <c r="A1150" i="25"/>
  <c r="A1149" i="25"/>
  <c r="A1148" i="25"/>
  <c r="A1147" i="25"/>
  <c r="A1146" i="25"/>
  <c r="A1145" i="25"/>
  <c r="A1144" i="25"/>
  <c r="L1141" i="25"/>
  <c r="I1141" i="25"/>
  <c r="E1124" i="25" s="1"/>
  <c r="M1140" i="25"/>
  <c r="K1140" i="25"/>
  <c r="J1140" i="25"/>
  <c r="M1139" i="25"/>
  <c r="K1139" i="25"/>
  <c r="J1139" i="25"/>
  <c r="M1138" i="25"/>
  <c r="K1138" i="25"/>
  <c r="J1138" i="25"/>
  <c r="M1137" i="25"/>
  <c r="K1137" i="25"/>
  <c r="J1137" i="25"/>
  <c r="M1136" i="25"/>
  <c r="K1136" i="25"/>
  <c r="J1136" i="25"/>
  <c r="M1135" i="25"/>
  <c r="K1135" i="25"/>
  <c r="J1135" i="25"/>
  <c r="M1134" i="25"/>
  <c r="K1134" i="25"/>
  <c r="J1134" i="25"/>
  <c r="M1133" i="25"/>
  <c r="K1133" i="25"/>
  <c r="J1133" i="25"/>
  <c r="M1132" i="25"/>
  <c r="K1132" i="25"/>
  <c r="J1132" i="25"/>
  <c r="M1131" i="25"/>
  <c r="K1131" i="25"/>
  <c r="J1131" i="25"/>
  <c r="M1130" i="25"/>
  <c r="K1130" i="25"/>
  <c r="J1130" i="25"/>
  <c r="M1129" i="25"/>
  <c r="K1129" i="25"/>
  <c r="J1129" i="25"/>
  <c r="M1128" i="25"/>
  <c r="K1128" i="25"/>
  <c r="J1128" i="25"/>
  <c r="M1127" i="25"/>
  <c r="K1127" i="25"/>
  <c r="J1127" i="25"/>
  <c r="M1126" i="25"/>
  <c r="K1126" i="25"/>
  <c r="J1126" i="25"/>
  <c r="M1125" i="25"/>
  <c r="K1125" i="25"/>
  <c r="J1125" i="25"/>
  <c r="M1124" i="25"/>
  <c r="K1124" i="25"/>
  <c r="J1124" i="25"/>
  <c r="A1119" i="25"/>
  <c r="A1118" i="25"/>
  <c r="A1117" i="25"/>
  <c r="A1116" i="25"/>
  <c r="A1115" i="25"/>
  <c r="A1114" i="25"/>
  <c r="A1113" i="25"/>
  <c r="A1112" i="25"/>
  <c r="A1111" i="25"/>
  <c r="A1110" i="25"/>
  <c r="A1109" i="25"/>
  <c r="A1108" i="25"/>
  <c r="A1107" i="25"/>
  <c r="A1106" i="25"/>
  <c r="L1103" i="25"/>
  <c r="I1103" i="25"/>
  <c r="E1089" i="25" s="1"/>
  <c r="M1102" i="25"/>
  <c r="K1102" i="25"/>
  <c r="J1102" i="25"/>
  <c r="M1101" i="25"/>
  <c r="K1101" i="25"/>
  <c r="J1101" i="25"/>
  <c r="M1100" i="25"/>
  <c r="K1100" i="25"/>
  <c r="J1100" i="25"/>
  <c r="M1099" i="25"/>
  <c r="K1099" i="25"/>
  <c r="J1099" i="25"/>
  <c r="M1098" i="25"/>
  <c r="K1098" i="25"/>
  <c r="J1098" i="25"/>
  <c r="M1097" i="25"/>
  <c r="K1097" i="25"/>
  <c r="J1097" i="25"/>
  <c r="M1096" i="25"/>
  <c r="K1096" i="25"/>
  <c r="J1096" i="25"/>
  <c r="M1095" i="25"/>
  <c r="K1095" i="25"/>
  <c r="J1095" i="25"/>
  <c r="M1094" i="25"/>
  <c r="K1094" i="25"/>
  <c r="J1094" i="25"/>
  <c r="M1093" i="25"/>
  <c r="K1093" i="25"/>
  <c r="J1093" i="25"/>
  <c r="M1092" i="25"/>
  <c r="K1092" i="25"/>
  <c r="J1092" i="25"/>
  <c r="M1091" i="25"/>
  <c r="K1091" i="25"/>
  <c r="J1091" i="25"/>
  <c r="M1090" i="25"/>
  <c r="K1090" i="25"/>
  <c r="J1090" i="25"/>
  <c r="M1089" i="25"/>
  <c r="K1089" i="25"/>
  <c r="J1089" i="25"/>
  <c r="A1087" i="25"/>
  <c r="A1086" i="25"/>
  <c r="A1085" i="25"/>
  <c r="A1084" i="25"/>
  <c r="A1083" i="25"/>
  <c r="A1082" i="25"/>
  <c r="A1081" i="25"/>
  <c r="A1080" i="25"/>
  <c r="A1079" i="25"/>
  <c r="A1078" i="25"/>
  <c r="A1077" i="25"/>
  <c r="L1074" i="25"/>
  <c r="I1074" i="25"/>
  <c r="M1073" i="25"/>
  <c r="K1073" i="25"/>
  <c r="J1073" i="25"/>
  <c r="M1072" i="25"/>
  <c r="K1072" i="25"/>
  <c r="J1072" i="25"/>
  <c r="M1071" i="25"/>
  <c r="K1071" i="25"/>
  <c r="J1071" i="25"/>
  <c r="M1070" i="25"/>
  <c r="K1070" i="25"/>
  <c r="J1070" i="25"/>
  <c r="M1069" i="25"/>
  <c r="K1069" i="25"/>
  <c r="J1069" i="25"/>
  <c r="M1068" i="25"/>
  <c r="K1068" i="25"/>
  <c r="J1068" i="25"/>
  <c r="M1067" i="25"/>
  <c r="K1067" i="25"/>
  <c r="J1067" i="25"/>
  <c r="M1066" i="25"/>
  <c r="K1066" i="25"/>
  <c r="J1066" i="25"/>
  <c r="M1065" i="25"/>
  <c r="K1065" i="25"/>
  <c r="J1065" i="25"/>
  <c r="M1064" i="25"/>
  <c r="K1064" i="25"/>
  <c r="J1064" i="25"/>
  <c r="M1063" i="25"/>
  <c r="K1063" i="25"/>
  <c r="J1063" i="25"/>
  <c r="A1061" i="25"/>
  <c r="A1060" i="25"/>
  <c r="A1059" i="25"/>
  <c r="A1058" i="25"/>
  <c r="A1057" i="25"/>
  <c r="L1054" i="25"/>
  <c r="I1054" i="25"/>
  <c r="E1049" i="25" s="1"/>
  <c r="M1053" i="25"/>
  <c r="K1053" i="25"/>
  <c r="J1053" i="25"/>
  <c r="M1052" i="25"/>
  <c r="K1052" i="25"/>
  <c r="J1052" i="25"/>
  <c r="M1051" i="25"/>
  <c r="K1051" i="25"/>
  <c r="J1051" i="25"/>
  <c r="M1050" i="25"/>
  <c r="K1050" i="25"/>
  <c r="J1050" i="25"/>
  <c r="M1049" i="25"/>
  <c r="K1049" i="25"/>
  <c r="J1049" i="25"/>
  <c r="A1047" i="25"/>
  <c r="A1046" i="25"/>
  <c r="A1045" i="25"/>
  <c r="A1044" i="25"/>
  <c r="A1043" i="25"/>
  <c r="A1042" i="25"/>
  <c r="A1041" i="25"/>
  <c r="L1038" i="25"/>
  <c r="I1038" i="25"/>
  <c r="E1031" i="25" s="1"/>
  <c r="M1037" i="25"/>
  <c r="K1037" i="25"/>
  <c r="J1037" i="25"/>
  <c r="M1036" i="25"/>
  <c r="K1036" i="25"/>
  <c r="J1036" i="25"/>
  <c r="M1035" i="25"/>
  <c r="K1035" i="25"/>
  <c r="J1035" i="25"/>
  <c r="M1034" i="25"/>
  <c r="K1034" i="25"/>
  <c r="J1034" i="25"/>
  <c r="M1033" i="25"/>
  <c r="K1033" i="25"/>
  <c r="J1033" i="25"/>
  <c r="M1032" i="25"/>
  <c r="K1032" i="25"/>
  <c r="J1032" i="25"/>
  <c r="M1031" i="25"/>
  <c r="K1031" i="25"/>
  <c r="J1031" i="25"/>
  <c r="A1026" i="25"/>
  <c r="A1025" i="25"/>
  <c r="A1024" i="25"/>
  <c r="L1021" i="25"/>
  <c r="I1021" i="25"/>
  <c r="E1018" i="25" s="1"/>
  <c r="M1020" i="25"/>
  <c r="K1020" i="25"/>
  <c r="J1020" i="25"/>
  <c r="M1019" i="25"/>
  <c r="K1019" i="25"/>
  <c r="J1019" i="25"/>
  <c r="M1018" i="25"/>
  <c r="K1018" i="25"/>
  <c r="J1018" i="25"/>
  <c r="A1016" i="25"/>
  <c r="A1015" i="25"/>
  <c r="A1014" i="25"/>
  <c r="A1013" i="25"/>
  <c r="A1012" i="25"/>
  <c r="A1011" i="25"/>
  <c r="A1010" i="25"/>
  <c r="L1007" i="25"/>
  <c r="I1007" i="25"/>
  <c r="E1000" i="25" s="1"/>
  <c r="M1006" i="25"/>
  <c r="K1006" i="25"/>
  <c r="J1006" i="25"/>
  <c r="M1005" i="25"/>
  <c r="K1005" i="25"/>
  <c r="J1005" i="25"/>
  <c r="M1004" i="25"/>
  <c r="K1004" i="25"/>
  <c r="J1004" i="25"/>
  <c r="M1003" i="25"/>
  <c r="K1003" i="25"/>
  <c r="J1003" i="25"/>
  <c r="M1002" i="25"/>
  <c r="K1002" i="25"/>
  <c r="J1002" i="25"/>
  <c r="M1001" i="25"/>
  <c r="K1001" i="25"/>
  <c r="J1001" i="25"/>
  <c r="M1000" i="25"/>
  <c r="K1000" i="25"/>
  <c r="J1000" i="25"/>
  <c r="A998" i="25"/>
  <c r="A997" i="25"/>
  <c r="A996" i="25"/>
  <c r="A995" i="25"/>
  <c r="A994" i="25"/>
  <c r="A993" i="25"/>
  <c r="A992" i="25"/>
  <c r="A991" i="25"/>
  <c r="A990" i="25"/>
  <c r="A989" i="25"/>
  <c r="A988" i="25"/>
  <c r="A987" i="25"/>
  <c r="A986" i="25"/>
  <c r="A985" i="25"/>
  <c r="A984" i="25"/>
  <c r="A983" i="25"/>
  <c r="A982" i="25"/>
  <c r="A981" i="25"/>
  <c r="A980" i="25"/>
  <c r="A979" i="25"/>
  <c r="L976" i="25"/>
  <c r="I976" i="25"/>
  <c r="E956" i="25" s="1"/>
  <c r="M975" i="25"/>
  <c r="K975" i="25"/>
  <c r="J975" i="25"/>
  <c r="M974" i="25"/>
  <c r="K974" i="25"/>
  <c r="J974" i="25"/>
  <c r="M973" i="25"/>
  <c r="K973" i="25"/>
  <c r="J973" i="25"/>
  <c r="M972" i="25"/>
  <c r="K972" i="25"/>
  <c r="J972" i="25"/>
  <c r="M971" i="25"/>
  <c r="K971" i="25"/>
  <c r="J971" i="25"/>
  <c r="M970" i="25"/>
  <c r="K970" i="25"/>
  <c r="J970" i="25"/>
  <c r="M969" i="25"/>
  <c r="K969" i="25"/>
  <c r="J969" i="25"/>
  <c r="M968" i="25"/>
  <c r="K968" i="25"/>
  <c r="J968" i="25"/>
  <c r="M967" i="25"/>
  <c r="K967" i="25"/>
  <c r="J967" i="25"/>
  <c r="M966" i="25"/>
  <c r="K966" i="25"/>
  <c r="J966" i="25"/>
  <c r="M965" i="25"/>
  <c r="K965" i="25"/>
  <c r="J965" i="25"/>
  <c r="M964" i="25"/>
  <c r="K964" i="25"/>
  <c r="J964" i="25"/>
  <c r="M963" i="25"/>
  <c r="K963" i="25"/>
  <c r="J963" i="25"/>
  <c r="M962" i="25"/>
  <c r="K962" i="25"/>
  <c r="J962" i="25"/>
  <c r="M961" i="25"/>
  <c r="K961" i="25"/>
  <c r="J961" i="25"/>
  <c r="M960" i="25"/>
  <c r="K960" i="25"/>
  <c r="J960" i="25"/>
  <c r="M959" i="25"/>
  <c r="K959" i="25"/>
  <c r="J959" i="25"/>
  <c r="M958" i="25"/>
  <c r="K958" i="25"/>
  <c r="J958" i="25"/>
  <c r="M957" i="25"/>
  <c r="K957" i="25"/>
  <c r="J957" i="25"/>
  <c r="M956" i="25"/>
  <c r="K956" i="25"/>
  <c r="J956" i="25"/>
  <c r="A954" i="25"/>
  <c r="A953" i="25"/>
  <c r="A952" i="25"/>
  <c r="A951" i="25"/>
  <c r="A950" i="25"/>
  <c r="A949" i="25"/>
  <c r="A948" i="25"/>
  <c r="A947" i="25"/>
  <c r="A946" i="25"/>
  <c r="A945" i="25"/>
  <c r="A944" i="25"/>
  <c r="A943" i="25"/>
  <c r="A942" i="25"/>
  <c r="A941" i="25"/>
  <c r="A940" i="25"/>
  <c r="A939" i="25"/>
  <c r="A938" i="25"/>
  <c r="A937" i="25"/>
  <c r="L934" i="25"/>
  <c r="I934" i="25"/>
  <c r="E916" i="25" s="1"/>
  <c r="M933" i="25"/>
  <c r="K933" i="25"/>
  <c r="J933" i="25"/>
  <c r="M932" i="25"/>
  <c r="K932" i="25"/>
  <c r="J932" i="25"/>
  <c r="M931" i="25"/>
  <c r="K931" i="25"/>
  <c r="J931" i="25"/>
  <c r="M930" i="25"/>
  <c r="K930" i="25"/>
  <c r="J930" i="25"/>
  <c r="M929" i="25"/>
  <c r="K929" i="25"/>
  <c r="J929" i="25"/>
  <c r="M928" i="25"/>
  <c r="K928" i="25"/>
  <c r="J928" i="25"/>
  <c r="M927" i="25"/>
  <c r="K927" i="25"/>
  <c r="J927" i="25"/>
  <c r="M926" i="25"/>
  <c r="K926" i="25"/>
  <c r="J926" i="25"/>
  <c r="M925" i="25"/>
  <c r="K925" i="25"/>
  <c r="J925" i="25"/>
  <c r="M924" i="25"/>
  <c r="K924" i="25"/>
  <c r="J924" i="25"/>
  <c r="M923" i="25"/>
  <c r="K923" i="25"/>
  <c r="J923" i="25"/>
  <c r="M922" i="25"/>
  <c r="K922" i="25"/>
  <c r="J922" i="25"/>
  <c r="M921" i="25"/>
  <c r="K921" i="25"/>
  <c r="J921" i="25"/>
  <c r="M920" i="25"/>
  <c r="K920" i="25"/>
  <c r="J920" i="25"/>
  <c r="M919" i="25"/>
  <c r="K919" i="25"/>
  <c r="J919" i="25"/>
  <c r="M918" i="25"/>
  <c r="K918" i="25"/>
  <c r="J918" i="25"/>
  <c r="M917" i="25"/>
  <c r="K917" i="25"/>
  <c r="J917" i="25"/>
  <c r="M916" i="25"/>
  <c r="K916" i="25"/>
  <c r="J916" i="25"/>
  <c r="A911" i="25"/>
  <c r="A910" i="25"/>
  <c r="A909" i="25"/>
  <c r="A908" i="25"/>
  <c r="A907" i="25"/>
  <c r="L904" i="25"/>
  <c r="I904" i="25"/>
  <c r="E899" i="25" s="1"/>
  <c r="M903" i="25"/>
  <c r="K903" i="25"/>
  <c r="J903" i="25"/>
  <c r="M902" i="25"/>
  <c r="K902" i="25"/>
  <c r="J902" i="25"/>
  <c r="M901" i="25"/>
  <c r="K901" i="25"/>
  <c r="J901" i="25"/>
  <c r="M900" i="25"/>
  <c r="K900" i="25"/>
  <c r="J900" i="25"/>
  <c r="M899" i="25"/>
  <c r="K899" i="25"/>
  <c r="J899" i="25"/>
  <c r="A897" i="25"/>
  <c r="A896" i="25"/>
  <c r="A895" i="25"/>
  <c r="A894" i="25"/>
  <c r="A893" i="25"/>
  <c r="L890" i="25"/>
  <c r="I890" i="25"/>
  <c r="E885" i="25" s="1"/>
  <c r="M889" i="25"/>
  <c r="K889" i="25"/>
  <c r="J889" i="25"/>
  <c r="M888" i="25"/>
  <c r="K888" i="25"/>
  <c r="J888" i="25"/>
  <c r="M887" i="25"/>
  <c r="K887" i="25"/>
  <c r="J887" i="25"/>
  <c r="M886" i="25"/>
  <c r="K886" i="25"/>
  <c r="J886" i="25"/>
  <c r="M885" i="25"/>
  <c r="K885" i="25"/>
  <c r="J885" i="25"/>
  <c r="A883" i="25"/>
  <c r="A882" i="25"/>
  <c r="A881" i="25"/>
  <c r="A880" i="25"/>
  <c r="A879" i="25"/>
  <c r="A878" i="25"/>
  <c r="A877" i="25"/>
  <c r="A876" i="25"/>
  <c r="A875" i="25"/>
  <c r="L872" i="25"/>
  <c r="I872" i="25"/>
  <c r="E863" i="25" s="1"/>
  <c r="M871" i="25"/>
  <c r="K871" i="25"/>
  <c r="J871" i="25"/>
  <c r="M870" i="25"/>
  <c r="K870" i="25"/>
  <c r="J870" i="25"/>
  <c r="M869" i="25"/>
  <c r="K869" i="25"/>
  <c r="J869" i="25"/>
  <c r="M868" i="25"/>
  <c r="K868" i="25"/>
  <c r="J868" i="25"/>
  <c r="M867" i="25"/>
  <c r="K867" i="25"/>
  <c r="J867" i="25"/>
  <c r="M866" i="25"/>
  <c r="K866" i="25"/>
  <c r="J866" i="25"/>
  <c r="M865" i="25"/>
  <c r="K865" i="25"/>
  <c r="J865" i="25"/>
  <c r="M864" i="25"/>
  <c r="K864" i="25"/>
  <c r="J864" i="25"/>
  <c r="M863" i="25"/>
  <c r="K863" i="25"/>
  <c r="J863" i="25"/>
  <c r="A861" i="25"/>
  <c r="A860" i="25"/>
  <c r="A859" i="25"/>
  <c r="A858" i="25"/>
  <c r="A857" i="25"/>
  <c r="A856" i="25"/>
  <c r="L853" i="25"/>
  <c r="I853" i="25"/>
  <c r="E847" i="25" s="1"/>
  <c r="M852" i="25"/>
  <c r="K852" i="25"/>
  <c r="J852" i="25"/>
  <c r="M851" i="25"/>
  <c r="K851" i="25"/>
  <c r="J851" i="25"/>
  <c r="M850" i="25"/>
  <c r="K850" i="25"/>
  <c r="J850" i="25"/>
  <c r="M849" i="25"/>
  <c r="K849" i="25"/>
  <c r="J849" i="25"/>
  <c r="M848" i="25"/>
  <c r="K848" i="25"/>
  <c r="J848" i="25"/>
  <c r="M847" i="25"/>
  <c r="K847" i="25"/>
  <c r="J847" i="25"/>
  <c r="A845" i="25"/>
  <c r="A844" i="25"/>
  <c r="A843" i="25"/>
  <c r="A842" i="25"/>
  <c r="L839" i="25"/>
  <c r="I839" i="25"/>
  <c r="E835" i="25" s="1"/>
  <c r="M838" i="25"/>
  <c r="K838" i="25"/>
  <c r="J838" i="25"/>
  <c r="M837" i="25"/>
  <c r="K837" i="25"/>
  <c r="J837" i="25"/>
  <c r="M836" i="25"/>
  <c r="K836" i="25"/>
  <c r="J836" i="25"/>
  <c r="M835" i="25"/>
  <c r="K835" i="25"/>
  <c r="J835" i="25"/>
  <c r="A830" i="25"/>
  <c r="A829" i="25"/>
  <c r="A828" i="25"/>
  <c r="A827" i="25"/>
  <c r="L824" i="25"/>
  <c r="I824" i="25"/>
  <c r="E820" i="25" s="1"/>
  <c r="M823" i="25"/>
  <c r="K823" i="25"/>
  <c r="J823" i="25"/>
  <c r="M822" i="25"/>
  <c r="K822" i="25"/>
  <c r="J822" i="25"/>
  <c r="M821" i="25"/>
  <c r="K821" i="25"/>
  <c r="J821" i="25"/>
  <c r="M820" i="25"/>
  <c r="K820" i="25"/>
  <c r="J820" i="25"/>
  <c r="A818" i="25"/>
  <c r="A817" i="25"/>
  <c r="A816" i="25"/>
  <c r="A815" i="25"/>
  <c r="A814" i="25"/>
  <c r="A813" i="25"/>
  <c r="A812" i="25"/>
  <c r="A811" i="25"/>
  <c r="L808" i="25"/>
  <c r="I808" i="25"/>
  <c r="E800" i="25" s="1"/>
  <c r="M807" i="25"/>
  <c r="K807" i="25"/>
  <c r="J807" i="25"/>
  <c r="M806" i="25"/>
  <c r="K806" i="25"/>
  <c r="J806" i="25"/>
  <c r="M805" i="25"/>
  <c r="K805" i="25"/>
  <c r="J805" i="25"/>
  <c r="M804" i="25"/>
  <c r="K804" i="25"/>
  <c r="J804" i="25"/>
  <c r="M803" i="25"/>
  <c r="K803" i="25"/>
  <c r="J803" i="25"/>
  <c r="M802" i="25"/>
  <c r="K802" i="25"/>
  <c r="J802" i="25"/>
  <c r="M801" i="25"/>
  <c r="K801" i="25"/>
  <c r="J801" i="25"/>
  <c r="M800" i="25"/>
  <c r="K800" i="25"/>
  <c r="J800" i="25"/>
  <c r="A798" i="25"/>
  <c r="A797" i="25"/>
  <c r="A796" i="25"/>
  <c r="L793" i="25"/>
  <c r="I793" i="25"/>
  <c r="E790" i="25" s="1"/>
  <c r="M792" i="25"/>
  <c r="K792" i="25"/>
  <c r="J792" i="25"/>
  <c r="M791" i="25"/>
  <c r="K791" i="25"/>
  <c r="J791" i="25"/>
  <c r="M790" i="25"/>
  <c r="K790" i="25"/>
  <c r="J790" i="25"/>
  <c r="A788" i="25"/>
  <c r="A787" i="25"/>
  <c r="A786" i="25"/>
  <c r="A785" i="25"/>
  <c r="A784" i="25"/>
  <c r="A783" i="25"/>
  <c r="A782" i="25"/>
  <c r="L779" i="25"/>
  <c r="I779" i="25"/>
  <c r="E772" i="25" s="1"/>
  <c r="M778" i="25"/>
  <c r="K778" i="25"/>
  <c r="J778" i="25"/>
  <c r="M777" i="25"/>
  <c r="K777" i="25"/>
  <c r="J777" i="25"/>
  <c r="M776" i="25"/>
  <c r="K776" i="25"/>
  <c r="J776" i="25"/>
  <c r="M775" i="25"/>
  <c r="K775" i="25"/>
  <c r="J775" i="25"/>
  <c r="M774" i="25"/>
  <c r="K774" i="25"/>
  <c r="J774" i="25"/>
  <c r="M773" i="25"/>
  <c r="K773" i="25"/>
  <c r="J773" i="25"/>
  <c r="M772" i="25"/>
  <c r="K772" i="25"/>
  <c r="J772" i="25"/>
  <c r="A770" i="25"/>
  <c r="A769" i="25"/>
  <c r="A768" i="25"/>
  <c r="A767" i="25"/>
  <c r="A766" i="25"/>
  <c r="A765" i="25"/>
  <c r="L762" i="25"/>
  <c r="I762" i="25"/>
  <c r="M761" i="25"/>
  <c r="K761" i="25"/>
  <c r="J761" i="25"/>
  <c r="M760" i="25"/>
  <c r="K760" i="25"/>
  <c r="J760" i="25"/>
  <c r="M759" i="25"/>
  <c r="K759" i="25"/>
  <c r="J759" i="25"/>
  <c r="M758" i="25"/>
  <c r="K758" i="25"/>
  <c r="J758" i="25"/>
  <c r="M757" i="25"/>
  <c r="K757" i="25"/>
  <c r="J757" i="25"/>
  <c r="M756" i="25"/>
  <c r="K756" i="25"/>
  <c r="J756" i="25"/>
  <c r="A754" i="25"/>
  <c r="A753" i="25"/>
  <c r="A752" i="25"/>
  <c r="A751" i="25"/>
  <c r="A750" i="25"/>
  <c r="A749" i="25"/>
  <c r="A748" i="25"/>
  <c r="A747" i="25"/>
  <c r="A746" i="25"/>
  <c r="A745" i="25"/>
  <c r="A744" i="25"/>
  <c r="A743" i="25"/>
  <c r="A742" i="25"/>
  <c r="L739" i="25"/>
  <c r="I739" i="25"/>
  <c r="E726" i="25" s="1"/>
  <c r="M738" i="25"/>
  <c r="K738" i="25"/>
  <c r="J738" i="25"/>
  <c r="M737" i="25"/>
  <c r="K737" i="25"/>
  <c r="J737" i="25"/>
  <c r="M736" i="25"/>
  <c r="K736" i="25"/>
  <c r="J736" i="25"/>
  <c r="M735" i="25"/>
  <c r="K735" i="25"/>
  <c r="J735" i="25"/>
  <c r="M734" i="25"/>
  <c r="K734" i="25"/>
  <c r="J734" i="25"/>
  <c r="M733" i="25"/>
  <c r="K733" i="25"/>
  <c r="J733" i="25"/>
  <c r="M732" i="25"/>
  <c r="K732" i="25"/>
  <c r="J732" i="25"/>
  <c r="M731" i="25"/>
  <c r="K731" i="25"/>
  <c r="J731" i="25"/>
  <c r="M730" i="25"/>
  <c r="K730" i="25"/>
  <c r="J730" i="25"/>
  <c r="M729" i="25"/>
  <c r="K729" i="25"/>
  <c r="J729" i="25"/>
  <c r="M728" i="25"/>
  <c r="K728" i="25"/>
  <c r="J728" i="25"/>
  <c r="M727" i="25"/>
  <c r="K727" i="25"/>
  <c r="J727" i="25"/>
  <c r="M726" i="25"/>
  <c r="K726" i="25"/>
  <c r="J726" i="25"/>
  <c r="A721" i="25"/>
  <c r="A720" i="25"/>
  <c r="A719" i="25"/>
  <c r="L716" i="25"/>
  <c r="I716" i="25"/>
  <c r="E713" i="25" s="1"/>
  <c r="M715" i="25"/>
  <c r="K715" i="25"/>
  <c r="J715" i="25"/>
  <c r="M714" i="25"/>
  <c r="K714" i="25"/>
  <c r="J714" i="25"/>
  <c r="M713" i="25"/>
  <c r="K713" i="25"/>
  <c r="J713" i="25"/>
  <c r="A711" i="25"/>
  <c r="A710" i="25"/>
  <c r="A709" i="25"/>
  <c r="L706" i="25"/>
  <c r="I706" i="25"/>
  <c r="E703" i="25" s="1"/>
  <c r="M705" i="25"/>
  <c r="K705" i="25"/>
  <c r="J705" i="25"/>
  <c r="M704" i="25"/>
  <c r="K704" i="25"/>
  <c r="J704" i="25"/>
  <c r="M703" i="25"/>
  <c r="K703" i="25"/>
  <c r="J703" i="25"/>
  <c r="A701" i="25"/>
  <c r="A700" i="25"/>
  <c r="A699" i="25"/>
  <c r="A698" i="25"/>
  <c r="A697" i="25"/>
  <c r="A696" i="25"/>
  <c r="A695" i="25"/>
  <c r="L692" i="25"/>
  <c r="I692" i="25"/>
  <c r="M691" i="25"/>
  <c r="K691" i="25"/>
  <c r="J691" i="25"/>
  <c r="M690" i="25"/>
  <c r="K690" i="25"/>
  <c r="J690" i="25"/>
  <c r="M689" i="25"/>
  <c r="K689" i="25"/>
  <c r="J689" i="25"/>
  <c r="M688" i="25"/>
  <c r="K688" i="25"/>
  <c r="J688" i="25"/>
  <c r="M687" i="25"/>
  <c r="K687" i="25"/>
  <c r="J687" i="25"/>
  <c r="M686" i="25"/>
  <c r="K686" i="25"/>
  <c r="J686" i="25"/>
  <c r="M685" i="25"/>
  <c r="K685" i="25"/>
  <c r="J685" i="25"/>
  <c r="A683" i="25"/>
  <c r="A682" i="25"/>
  <c r="A681" i="25"/>
  <c r="A680" i="25"/>
  <c r="A679" i="25"/>
  <c r="L676" i="25"/>
  <c r="I676" i="25"/>
  <c r="E671" i="25" s="1"/>
  <c r="M675" i="25"/>
  <c r="K675" i="25"/>
  <c r="J675" i="25"/>
  <c r="M674" i="25"/>
  <c r="K674" i="25"/>
  <c r="J674" i="25"/>
  <c r="M673" i="25"/>
  <c r="K673" i="25"/>
  <c r="J673" i="25"/>
  <c r="M672" i="25"/>
  <c r="K672" i="25"/>
  <c r="J672" i="25"/>
  <c r="M671" i="25"/>
  <c r="K671" i="25"/>
  <c r="J671" i="25"/>
  <c r="A666" i="25"/>
  <c r="A665" i="25"/>
  <c r="A664" i="25"/>
  <c r="A663" i="25"/>
  <c r="A662" i="25"/>
  <c r="A661" i="25"/>
  <c r="A660" i="25"/>
  <c r="L657" i="25"/>
  <c r="I657" i="25"/>
  <c r="E649" i="25" s="1"/>
  <c r="M656" i="25"/>
  <c r="K656" i="25"/>
  <c r="J656" i="25"/>
  <c r="M655" i="25"/>
  <c r="K655" i="25"/>
  <c r="J655" i="25"/>
  <c r="M654" i="25"/>
  <c r="K654" i="25"/>
  <c r="J654" i="25"/>
  <c r="M653" i="25"/>
  <c r="K653" i="25"/>
  <c r="J653" i="25"/>
  <c r="M652" i="25"/>
  <c r="K652" i="25"/>
  <c r="J652" i="25"/>
  <c r="M651" i="25"/>
  <c r="K651" i="25"/>
  <c r="J651" i="25"/>
  <c r="M650" i="25"/>
  <c r="K650" i="25"/>
  <c r="J650" i="25"/>
  <c r="M649" i="25"/>
  <c r="K649" i="25"/>
  <c r="J649" i="25"/>
  <c r="A647" i="25"/>
  <c r="A646" i="25"/>
  <c r="A645" i="25"/>
  <c r="A644" i="25"/>
  <c r="A643" i="25"/>
  <c r="L640" i="25"/>
  <c r="I640" i="25"/>
  <c r="E635" i="25" s="1"/>
  <c r="M639" i="25"/>
  <c r="K639" i="25"/>
  <c r="J639" i="25"/>
  <c r="M638" i="25"/>
  <c r="K638" i="25"/>
  <c r="J638" i="25"/>
  <c r="M637" i="25"/>
  <c r="K637" i="25"/>
  <c r="J637" i="25"/>
  <c r="M636" i="25"/>
  <c r="K636" i="25"/>
  <c r="J636" i="25"/>
  <c r="M635" i="25"/>
  <c r="K635" i="25"/>
  <c r="J635" i="25"/>
  <c r="A633" i="25"/>
  <c r="A632" i="25"/>
  <c r="A631" i="25"/>
  <c r="A630" i="25"/>
  <c r="A629" i="25"/>
  <c r="A628" i="25"/>
  <c r="A627" i="25"/>
  <c r="A626" i="25"/>
  <c r="A625" i="25"/>
  <c r="A624" i="25"/>
  <c r="A623" i="25"/>
  <c r="A622" i="25"/>
  <c r="A621" i="25"/>
  <c r="A620" i="25"/>
  <c r="L617" i="25"/>
  <c r="I617" i="25"/>
  <c r="E603" i="25" s="1"/>
  <c r="M616" i="25"/>
  <c r="K616" i="25"/>
  <c r="J616" i="25"/>
  <c r="M615" i="25"/>
  <c r="K615" i="25"/>
  <c r="J615" i="25"/>
  <c r="M614" i="25"/>
  <c r="K614" i="25"/>
  <c r="J614" i="25"/>
  <c r="M613" i="25"/>
  <c r="K613" i="25"/>
  <c r="J613" i="25"/>
  <c r="M612" i="25"/>
  <c r="K612" i="25"/>
  <c r="J612" i="25"/>
  <c r="M611" i="25"/>
  <c r="K611" i="25"/>
  <c r="J611" i="25"/>
  <c r="M610" i="25"/>
  <c r="K610" i="25"/>
  <c r="J610" i="25"/>
  <c r="M609" i="25"/>
  <c r="K609" i="25"/>
  <c r="J609" i="25"/>
  <c r="M608" i="25"/>
  <c r="K608" i="25"/>
  <c r="J608" i="25"/>
  <c r="M607" i="25"/>
  <c r="K607" i="25"/>
  <c r="J607" i="25"/>
  <c r="M606" i="25"/>
  <c r="K606" i="25"/>
  <c r="J606" i="25"/>
  <c r="M605" i="25"/>
  <c r="K605" i="25"/>
  <c r="J605" i="25"/>
  <c r="M604" i="25"/>
  <c r="K604" i="25"/>
  <c r="J604" i="25"/>
  <c r="M603" i="25"/>
  <c r="K603" i="25"/>
  <c r="J603" i="25"/>
  <c r="A598" i="25"/>
  <c r="A597" i="25"/>
  <c r="A596" i="25"/>
  <c r="A595" i="25"/>
  <c r="L592" i="25"/>
  <c r="I592" i="25"/>
  <c r="E588" i="25" s="1"/>
  <c r="M591" i="25"/>
  <c r="K591" i="25"/>
  <c r="J591" i="25"/>
  <c r="M590" i="25"/>
  <c r="K590" i="25"/>
  <c r="J590" i="25"/>
  <c r="M589" i="25"/>
  <c r="K589" i="25"/>
  <c r="J589" i="25"/>
  <c r="M588" i="25"/>
  <c r="K588" i="25"/>
  <c r="J588" i="25"/>
  <c r="A586" i="25"/>
  <c r="A585" i="25"/>
  <c r="A584" i="25"/>
  <c r="A583" i="25"/>
  <c r="A582" i="25"/>
  <c r="A581" i="25"/>
  <c r="A580" i="25"/>
  <c r="A579" i="25"/>
  <c r="A578" i="25"/>
  <c r="A577" i="25"/>
  <c r="A576" i="25"/>
  <c r="A575" i="25"/>
  <c r="A574" i="25"/>
  <c r="L571" i="25"/>
  <c r="I571" i="25"/>
  <c r="E558" i="25" s="1"/>
  <c r="M570" i="25"/>
  <c r="K570" i="25"/>
  <c r="J570" i="25"/>
  <c r="M569" i="25"/>
  <c r="K569" i="25"/>
  <c r="J569" i="25"/>
  <c r="M568" i="25"/>
  <c r="K568" i="25"/>
  <c r="J568" i="25"/>
  <c r="M567" i="25"/>
  <c r="K567" i="25"/>
  <c r="J567" i="25"/>
  <c r="M566" i="25"/>
  <c r="K566" i="25"/>
  <c r="J566" i="25"/>
  <c r="M565" i="25"/>
  <c r="K565" i="25"/>
  <c r="J565" i="25"/>
  <c r="M564" i="25"/>
  <c r="K564" i="25"/>
  <c r="J564" i="25"/>
  <c r="M563" i="25"/>
  <c r="K563" i="25"/>
  <c r="J563" i="25"/>
  <c r="M562" i="25"/>
  <c r="K562" i="25"/>
  <c r="J562" i="25"/>
  <c r="M561" i="25"/>
  <c r="K561" i="25"/>
  <c r="J561" i="25"/>
  <c r="M560" i="25"/>
  <c r="K560" i="25"/>
  <c r="J560" i="25"/>
  <c r="M559" i="25"/>
  <c r="K559" i="25"/>
  <c r="J559" i="25"/>
  <c r="M558" i="25"/>
  <c r="K558" i="25"/>
  <c r="J558" i="25"/>
  <c r="A553" i="25"/>
  <c r="A552" i="25"/>
  <c r="A551" i="25"/>
  <c r="A550" i="25"/>
  <c r="A549" i="25"/>
  <c r="L546" i="25"/>
  <c r="I546" i="25"/>
  <c r="E541" i="25" s="1"/>
  <c r="M545" i="25"/>
  <c r="K545" i="25"/>
  <c r="J545" i="25"/>
  <c r="M544" i="25"/>
  <c r="K544" i="25"/>
  <c r="J544" i="25"/>
  <c r="M543" i="25"/>
  <c r="K543" i="25"/>
  <c r="J543" i="25"/>
  <c r="M542" i="25"/>
  <c r="K542" i="25"/>
  <c r="J542" i="25"/>
  <c r="M541" i="25"/>
  <c r="K541" i="25"/>
  <c r="J541" i="25"/>
  <c r="A539" i="25"/>
  <c r="A538" i="25"/>
  <c r="A537" i="25"/>
  <c r="A536" i="25"/>
  <c r="A535" i="25"/>
  <c r="A534" i="25"/>
  <c r="A533" i="25"/>
  <c r="A532" i="25"/>
  <c r="A531" i="25"/>
  <c r="A530" i="25"/>
  <c r="A529" i="25"/>
  <c r="A528" i="25"/>
  <c r="A527" i="25"/>
  <c r="A526" i="25"/>
  <c r="A525" i="25"/>
  <c r="A524" i="25"/>
  <c r="A523" i="25"/>
  <c r="A522" i="25"/>
  <c r="A521" i="25"/>
  <c r="A520" i="25"/>
  <c r="A519" i="25"/>
  <c r="L516" i="25"/>
  <c r="I516" i="25"/>
  <c r="E495" i="25" s="1"/>
  <c r="M515" i="25"/>
  <c r="K515" i="25"/>
  <c r="J515" i="25"/>
  <c r="M514" i="25"/>
  <c r="K514" i="25"/>
  <c r="J514" i="25"/>
  <c r="M513" i="25"/>
  <c r="K513" i="25"/>
  <c r="J513" i="25"/>
  <c r="M512" i="25"/>
  <c r="K512" i="25"/>
  <c r="J512" i="25"/>
  <c r="M511" i="25"/>
  <c r="K511" i="25"/>
  <c r="J511" i="25"/>
  <c r="M510" i="25"/>
  <c r="K510" i="25"/>
  <c r="J510" i="25"/>
  <c r="M509" i="25"/>
  <c r="K509" i="25"/>
  <c r="J509" i="25"/>
  <c r="M508" i="25"/>
  <c r="K508" i="25"/>
  <c r="J508" i="25"/>
  <c r="M507" i="25"/>
  <c r="K507" i="25"/>
  <c r="J507" i="25"/>
  <c r="M506" i="25"/>
  <c r="K506" i="25"/>
  <c r="J506" i="25"/>
  <c r="M505" i="25"/>
  <c r="K505" i="25"/>
  <c r="J505" i="25"/>
  <c r="M504" i="25"/>
  <c r="K504" i="25"/>
  <c r="J504" i="25"/>
  <c r="M503" i="25"/>
  <c r="K503" i="25"/>
  <c r="J503" i="25"/>
  <c r="M502" i="25"/>
  <c r="K502" i="25"/>
  <c r="J502" i="25"/>
  <c r="M501" i="25"/>
  <c r="K501" i="25"/>
  <c r="J501" i="25"/>
  <c r="M500" i="25"/>
  <c r="K500" i="25"/>
  <c r="J500" i="25"/>
  <c r="M499" i="25"/>
  <c r="K499" i="25"/>
  <c r="J499" i="25"/>
  <c r="M498" i="25"/>
  <c r="K498" i="25"/>
  <c r="J498" i="25"/>
  <c r="M497" i="25"/>
  <c r="K497" i="25"/>
  <c r="J497" i="25"/>
  <c r="M496" i="25"/>
  <c r="K496" i="25"/>
  <c r="J496" i="25"/>
  <c r="M495" i="25"/>
  <c r="K495" i="25"/>
  <c r="J495" i="25"/>
  <c r="A493" i="25"/>
  <c r="A492" i="25"/>
  <c r="A491" i="25"/>
  <c r="A490" i="25"/>
  <c r="A489" i="25"/>
  <c r="A488" i="25"/>
  <c r="A487" i="25"/>
  <c r="A486" i="25"/>
  <c r="A485" i="25"/>
  <c r="A484" i="25"/>
  <c r="A483" i="25"/>
  <c r="A482" i="25"/>
  <c r="A481" i="25"/>
  <c r="A480" i="25"/>
  <c r="A479" i="25"/>
  <c r="A478" i="25"/>
  <c r="A477" i="25"/>
  <c r="L474" i="25"/>
  <c r="I474" i="25"/>
  <c r="E457" i="25" s="1"/>
  <c r="M473" i="25"/>
  <c r="K473" i="25"/>
  <c r="J473" i="25"/>
  <c r="M472" i="25"/>
  <c r="K472" i="25"/>
  <c r="J472" i="25"/>
  <c r="M471" i="25"/>
  <c r="K471" i="25"/>
  <c r="J471" i="25"/>
  <c r="M470" i="25"/>
  <c r="K470" i="25"/>
  <c r="J470" i="25"/>
  <c r="M469" i="25"/>
  <c r="K469" i="25"/>
  <c r="J469" i="25"/>
  <c r="M468" i="25"/>
  <c r="K468" i="25"/>
  <c r="J468" i="25"/>
  <c r="M467" i="25"/>
  <c r="K467" i="25"/>
  <c r="J467" i="25"/>
  <c r="M466" i="25"/>
  <c r="K466" i="25"/>
  <c r="J466" i="25"/>
  <c r="M465" i="25"/>
  <c r="K465" i="25"/>
  <c r="J465" i="25"/>
  <c r="M464" i="25"/>
  <c r="K464" i="25"/>
  <c r="J464" i="25"/>
  <c r="M463" i="25"/>
  <c r="K463" i="25"/>
  <c r="J463" i="25"/>
  <c r="M462" i="25"/>
  <c r="K462" i="25"/>
  <c r="J462" i="25"/>
  <c r="M461" i="25"/>
  <c r="K461" i="25"/>
  <c r="J461" i="25"/>
  <c r="M460" i="25"/>
  <c r="K460" i="25"/>
  <c r="J460" i="25"/>
  <c r="M459" i="25"/>
  <c r="K459" i="25"/>
  <c r="J459" i="25"/>
  <c r="M458" i="25"/>
  <c r="K458" i="25"/>
  <c r="J458" i="25"/>
  <c r="M457" i="25"/>
  <c r="K457" i="25"/>
  <c r="J457" i="25"/>
  <c r="A455" i="25"/>
  <c r="A454" i="25"/>
  <c r="A453" i="25"/>
  <c r="A452" i="25"/>
  <c r="A451" i="25"/>
  <c r="A450" i="25"/>
  <c r="A449" i="25"/>
  <c r="L446" i="25"/>
  <c r="I446" i="25"/>
  <c r="E439" i="25" s="1"/>
  <c r="M445" i="25"/>
  <c r="K445" i="25"/>
  <c r="J445" i="25"/>
  <c r="M444" i="25"/>
  <c r="K444" i="25"/>
  <c r="J444" i="25"/>
  <c r="M443" i="25"/>
  <c r="K443" i="25"/>
  <c r="J443" i="25"/>
  <c r="M442" i="25"/>
  <c r="K442" i="25"/>
  <c r="J442" i="25"/>
  <c r="M441" i="25"/>
  <c r="K441" i="25"/>
  <c r="J441" i="25"/>
  <c r="M440" i="25"/>
  <c r="K440" i="25"/>
  <c r="J440" i="25"/>
  <c r="M439" i="25"/>
  <c r="K439" i="25"/>
  <c r="J439" i="25"/>
  <c r="E102" i="25"/>
  <c r="B102" i="25"/>
  <c r="A102" i="25"/>
  <c r="E101" i="25"/>
  <c r="B101" i="25"/>
  <c r="A101" i="25"/>
  <c r="E100" i="25"/>
  <c r="B100" i="25"/>
  <c r="A100" i="25"/>
  <c r="E99" i="25"/>
  <c r="B99" i="25"/>
  <c r="A99" i="25"/>
  <c r="E98" i="25"/>
  <c r="B98" i="25"/>
  <c r="A98" i="25"/>
  <c r="E97" i="25"/>
  <c r="B97" i="25"/>
  <c r="A97" i="25"/>
  <c r="E96" i="25"/>
  <c r="B96" i="25"/>
  <c r="A96" i="25"/>
  <c r="E95" i="25"/>
  <c r="B95" i="25"/>
  <c r="A95" i="25"/>
  <c r="E94" i="25"/>
  <c r="B94" i="25"/>
  <c r="A94" i="25"/>
  <c r="E93" i="25"/>
  <c r="B93" i="25"/>
  <c r="A93" i="25"/>
  <c r="E92" i="25"/>
  <c r="B92" i="25"/>
  <c r="A92" i="25"/>
  <c r="E88" i="25"/>
  <c r="B88" i="25"/>
  <c r="A88" i="25"/>
  <c r="E87" i="25"/>
  <c r="B87" i="25"/>
  <c r="A87" i="25"/>
  <c r="E86" i="25"/>
  <c r="B86" i="25"/>
  <c r="A86" i="25"/>
  <c r="E85" i="25"/>
  <c r="B85" i="25"/>
  <c r="A85" i="25"/>
  <c r="E84" i="25"/>
  <c r="B84" i="25"/>
  <c r="A84" i="25"/>
  <c r="E83" i="25"/>
  <c r="B83" i="25"/>
  <c r="A83" i="25"/>
  <c r="E82" i="25"/>
  <c r="B82" i="25"/>
  <c r="A82" i="25"/>
  <c r="E81" i="25"/>
  <c r="B81" i="25"/>
  <c r="A81" i="25"/>
  <c r="E80" i="25"/>
  <c r="B80" i="25"/>
  <c r="A80" i="25"/>
  <c r="E79" i="25"/>
  <c r="B79" i="25"/>
  <c r="A79" i="25"/>
  <c r="E78" i="25"/>
  <c r="B78" i="25"/>
  <c r="A78" i="25"/>
  <c r="E74" i="25"/>
  <c r="B74" i="25"/>
  <c r="A74" i="25"/>
  <c r="E73" i="25"/>
  <c r="B73" i="25"/>
  <c r="A73" i="25"/>
  <c r="E72" i="25"/>
  <c r="B72" i="25"/>
  <c r="A72" i="25"/>
  <c r="E71" i="25"/>
  <c r="B71" i="25"/>
  <c r="A71" i="25"/>
  <c r="E70" i="25"/>
  <c r="B70" i="25"/>
  <c r="A70" i="25"/>
  <c r="E69" i="25"/>
  <c r="B69" i="25"/>
  <c r="A69" i="25"/>
  <c r="E68" i="25"/>
  <c r="B68" i="25"/>
  <c r="A68" i="25"/>
  <c r="E67" i="25"/>
  <c r="B67" i="25"/>
  <c r="A67" i="25"/>
  <c r="E66" i="25"/>
  <c r="B66" i="25"/>
  <c r="A66" i="25"/>
  <c r="E65" i="25"/>
  <c r="B65" i="25"/>
  <c r="A65" i="25"/>
  <c r="E64" i="25"/>
  <c r="B64" i="25"/>
  <c r="A64" i="25"/>
  <c r="K1038" i="25" l="1"/>
  <c r="K762" i="25"/>
  <c r="J1217" i="25"/>
  <c r="M1287" i="25"/>
  <c r="K1007" i="25"/>
  <c r="K1239" i="25"/>
  <c r="M1054" i="25"/>
  <c r="M1264" i="25"/>
  <c r="J1287" i="25"/>
  <c r="M1038" i="25"/>
  <c r="K1074" i="25"/>
  <c r="J1239" i="25"/>
  <c r="J1021" i="25"/>
  <c r="J1164" i="25"/>
  <c r="M1217" i="25"/>
  <c r="M976" i="25"/>
  <c r="K676" i="25"/>
  <c r="K904" i="25"/>
  <c r="K657" i="25"/>
  <c r="M676" i="25"/>
  <c r="J706" i="25"/>
  <c r="M872" i="25"/>
  <c r="K692" i="25"/>
  <c r="K839" i="25"/>
  <c r="K853" i="25"/>
  <c r="K779" i="25"/>
  <c r="M779" i="25"/>
  <c r="J657" i="25"/>
  <c r="J546" i="25"/>
  <c r="M716" i="25"/>
  <c r="M808" i="25"/>
  <c r="K872" i="25"/>
  <c r="M1021" i="25"/>
  <c r="I1170" i="25"/>
  <c r="J19" i="25" s="1"/>
  <c r="H87" i="25" s="1"/>
  <c r="J1204" i="25"/>
  <c r="K890" i="25"/>
  <c r="K446" i="25"/>
  <c r="M890" i="25"/>
  <c r="M1074" i="25"/>
  <c r="M1141" i="25"/>
  <c r="M555" i="25"/>
  <c r="M11" i="25" s="1"/>
  <c r="K976" i="25"/>
  <c r="M904" i="25"/>
  <c r="J762" i="25"/>
  <c r="J446" i="25"/>
  <c r="K546" i="25"/>
  <c r="J824" i="25"/>
  <c r="M839" i="25"/>
  <c r="M762" i="25"/>
  <c r="M1164" i="25"/>
  <c r="K1141" i="25"/>
  <c r="J716" i="25"/>
  <c r="K1054" i="25"/>
  <c r="M1204" i="25"/>
  <c r="J1074" i="25"/>
  <c r="M446" i="25"/>
  <c r="M793" i="25"/>
  <c r="M853" i="25"/>
  <c r="K1287" i="25"/>
  <c r="K808" i="25"/>
  <c r="K716" i="25"/>
  <c r="K1021" i="25"/>
  <c r="M592" i="25"/>
  <c r="E756" i="25"/>
  <c r="J779" i="25"/>
  <c r="K793" i="25"/>
  <c r="J839" i="25"/>
  <c r="I832" i="25"/>
  <c r="J15" i="25" s="1"/>
  <c r="H69" i="25" s="1"/>
  <c r="J872" i="25"/>
  <c r="J1141" i="25"/>
  <c r="M617" i="25"/>
  <c r="M668" i="25"/>
  <c r="M13" i="25" s="1"/>
  <c r="K1164" i="25"/>
  <c r="K934" i="25"/>
  <c r="K1103" i="25"/>
  <c r="J592" i="25"/>
  <c r="K739" i="25"/>
  <c r="M723" i="25"/>
  <c r="M14" i="25" s="1"/>
  <c r="J474" i="25"/>
  <c r="E1063" i="25"/>
  <c r="M436" i="25"/>
  <c r="M10" i="25" s="1"/>
  <c r="M474" i="25"/>
  <c r="M516" i="25"/>
  <c r="J676" i="25"/>
  <c r="M706" i="25"/>
  <c r="J890" i="25"/>
  <c r="J904" i="25"/>
  <c r="J976" i="25"/>
  <c r="J1103" i="25"/>
  <c r="M1183" i="25"/>
  <c r="M1239" i="25"/>
  <c r="K824" i="25"/>
  <c r="K1183" i="25"/>
  <c r="M739" i="25"/>
  <c r="K1264" i="25"/>
  <c r="M913" i="25"/>
  <c r="M16" i="25" s="1"/>
  <c r="K592" i="25"/>
  <c r="M824" i="25"/>
  <c r="J1038" i="25"/>
  <c r="J516" i="25"/>
  <c r="J1183" i="25"/>
  <c r="J571" i="25"/>
  <c r="J640" i="25"/>
  <c r="J793" i="25"/>
  <c r="J808" i="25"/>
  <c r="I1223" i="25"/>
  <c r="J20" i="25" s="1"/>
  <c r="H88" i="25" s="1"/>
  <c r="K571" i="25"/>
  <c r="K640" i="25"/>
  <c r="K706" i="25"/>
  <c r="M1170" i="25"/>
  <c r="M19" i="25" s="1"/>
  <c r="J739" i="25"/>
  <c r="M1007" i="25"/>
  <c r="J1264" i="25"/>
  <c r="K474" i="25"/>
  <c r="K516" i="25"/>
  <c r="M546" i="25"/>
  <c r="M692" i="25"/>
  <c r="J853" i="25"/>
  <c r="M934" i="25"/>
  <c r="J1054" i="25"/>
  <c r="M1103" i="25"/>
  <c r="K1204" i="25"/>
  <c r="E1173" i="25"/>
  <c r="M571" i="25"/>
  <c r="J617" i="25"/>
  <c r="M640" i="25"/>
  <c r="M657" i="25"/>
  <c r="M600" i="25"/>
  <c r="M12" i="25" s="1"/>
  <c r="J692" i="25"/>
  <c r="I723" i="25"/>
  <c r="J14" i="25" s="1"/>
  <c r="H68" i="25" s="1"/>
  <c r="J934" i="25"/>
  <c r="J1007" i="25"/>
  <c r="M1223" i="25"/>
  <c r="M20" i="25" s="1"/>
  <c r="I668" i="25"/>
  <c r="J13" i="25" s="1"/>
  <c r="I1121" i="25"/>
  <c r="J18" i="25" s="1"/>
  <c r="M832" i="25"/>
  <c r="M15" i="25" s="1"/>
  <c r="M1121" i="25"/>
  <c r="M18" i="25" s="1"/>
  <c r="K1217" i="25"/>
  <c r="K617" i="25"/>
  <c r="E685" i="25"/>
  <c r="I913" i="25"/>
  <c r="J16" i="25" s="1"/>
  <c r="I600" i="25"/>
  <c r="J12" i="25" s="1"/>
  <c r="I1028" i="25"/>
  <c r="J17" i="25" s="1"/>
  <c r="I555" i="25"/>
  <c r="J11" i="25" s="1"/>
  <c r="M1028" i="25"/>
  <c r="M17" i="25" s="1"/>
  <c r="I436" i="25"/>
  <c r="J10" i="25" s="1"/>
  <c r="H97" i="25" l="1"/>
  <c r="L16" i="25"/>
  <c r="D16" i="25" s="1"/>
  <c r="L19" i="25"/>
  <c r="D19" i="25" s="1"/>
  <c r="H101" i="25"/>
  <c r="L10" i="25"/>
  <c r="D10" i="25" s="1"/>
  <c r="H83" i="25"/>
  <c r="H73" i="25"/>
  <c r="H96" i="25"/>
  <c r="L14" i="25"/>
  <c r="B14" i="25" s="1"/>
  <c r="L15" i="25"/>
  <c r="C15" i="25" s="1"/>
  <c r="L20" i="25"/>
  <c r="D20" i="25" s="1"/>
  <c r="L13" i="25"/>
  <c r="D13" i="25" s="1"/>
  <c r="H82" i="25"/>
  <c r="H102" i="25"/>
  <c r="H74" i="25"/>
  <c r="L18" i="25"/>
  <c r="C18" i="25" s="1"/>
  <c r="I23" i="25"/>
  <c r="H86" i="25"/>
  <c r="H100" i="25"/>
  <c r="H72" i="25"/>
  <c r="H78" i="25"/>
  <c r="H92" i="25"/>
  <c r="I21" i="25"/>
  <c r="I22" i="25" s="1"/>
  <c r="H64" i="25"/>
  <c r="H95" i="25"/>
  <c r="H67" i="25"/>
  <c r="H81" i="25"/>
  <c r="L17" i="25"/>
  <c r="H93" i="25"/>
  <c r="H65" i="25"/>
  <c r="H79" i="25"/>
  <c r="L11" i="25"/>
  <c r="H99" i="25"/>
  <c r="H71" i="25"/>
  <c r="H85" i="25"/>
  <c r="H80" i="25"/>
  <c r="H66" i="25"/>
  <c r="H94" i="25"/>
  <c r="H84" i="25"/>
  <c r="H98" i="25"/>
  <c r="H70" i="25"/>
  <c r="L12" i="25"/>
  <c r="C10" i="25" l="1"/>
  <c r="C14" i="25"/>
  <c r="B16" i="25"/>
  <c r="C16" i="25"/>
  <c r="D14" i="25"/>
  <c r="B20" i="25"/>
  <c r="B19" i="25"/>
  <c r="C19" i="25"/>
  <c r="B10" i="25"/>
  <c r="D15" i="25"/>
  <c r="B18" i="25"/>
  <c r="D18" i="25"/>
  <c r="C20" i="25"/>
  <c r="B15" i="25"/>
  <c r="B13" i="25"/>
  <c r="C13" i="25"/>
  <c r="I24" i="25"/>
  <c r="D11" i="25"/>
  <c r="C11" i="25"/>
  <c r="B11" i="25"/>
  <c r="D17" i="25"/>
  <c r="C17" i="25"/>
  <c r="B17" i="25"/>
  <c r="D12" i="25"/>
  <c r="C12" i="25"/>
  <c r="B12" i="25"/>
  <c r="I25" i="25" l="1"/>
</calcChain>
</file>

<file path=xl/sharedStrings.xml><?xml version="1.0" encoding="utf-8"?>
<sst xmlns="http://schemas.openxmlformats.org/spreadsheetml/2006/main" count="1479" uniqueCount="960">
  <si>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</si>
  <si>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</si>
  <si>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</si>
  <si>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</si>
  <si>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</si>
  <si>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</si>
  <si>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</si>
  <si>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</si>
  <si>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</si>
  <si>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</si>
  <si>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</si>
  <si>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</si>
  <si>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</si>
  <si>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</si>
  <si>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</si>
  <si>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</si>
  <si>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</si>
  <si>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</si>
  <si>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</si>
  <si>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</si>
  <si>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</si>
  <si>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</si>
  <si>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</si>
  <si>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</si>
  <si>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</si>
  <si>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</si>
  <si>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</si>
  <si>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</si>
  <si>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</si>
  <si>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</si>
  <si>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</si>
  <si>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</si>
  <si>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</si>
  <si>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</si>
  <si>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</si>
  <si>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</si>
  <si>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</si>
  <si>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</si>
  <si>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</si>
  <si>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</si>
  <si>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</si>
  <si>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</si>
  <si>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</si>
  <si>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</si>
  <si>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</si>
  <si>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</si>
  <si>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</si>
  <si>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</si>
  <si>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</si>
  <si>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</si>
  <si>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</si>
  <si>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</si>
  <si>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</si>
  <si>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</si>
  <si>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</si>
  <si>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</si>
  <si>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</si>
  <si>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</si>
  <si>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</si>
  <si>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</si>
  <si>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</si>
  <si>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</si>
  <si>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</si>
  <si>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</si>
  <si>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</si>
  <si>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</si>
  <si>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</si>
  <si>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</si>
  <si>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</si>
  <si>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</si>
  <si>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</si>
  <si>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</si>
  <si>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</si>
  <si>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</si>
  <si>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</si>
  <si>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</si>
  <si>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</si>
  <si>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</si>
  <si>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</si>
  <si>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</si>
  <si>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</si>
  <si>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</si>
  <si>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</si>
  <si>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</si>
  <si>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</si>
  <si>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</si>
  <si>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</si>
  <si>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</si>
  <si>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</si>
  <si>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</si>
  <si>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</si>
  <si>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</si>
  <si>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</si>
  <si>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</si>
  <si>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</si>
  <si>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</si>
  <si>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</si>
  <si>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</si>
  <si>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</si>
  <si>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</si>
  <si>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</si>
  <si>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</si>
  <si>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</si>
  <si>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</si>
  <si>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</si>
  <si>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</si>
  <si>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</si>
  <si>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</si>
  <si>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</si>
  <si>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</si>
  <si>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</si>
  <si>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</si>
  <si>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</si>
  <si>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</si>
  <si>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</si>
  <si>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</si>
  <si>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</si>
  <si>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</si>
  <si>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</si>
  <si>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</si>
  <si>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</si>
  <si>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</si>
  <si>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</si>
  <si>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</si>
  <si>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</si>
  <si>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</si>
  <si>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</si>
  <si>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</si>
  <si>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</si>
  <si>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</si>
  <si>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</si>
  <si>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</si>
  <si>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</si>
  <si>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</si>
  <si>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</si>
  <si>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</si>
  <si>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</si>
  <si>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</si>
  <si>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</si>
  <si>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</si>
  <si>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</si>
  <si>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</si>
  <si>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</si>
  <si>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</si>
  <si>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</si>
  <si>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</si>
  <si>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</si>
  <si>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</si>
  <si>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</si>
  <si>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</si>
  <si>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</si>
  <si>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</si>
  <si>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</si>
  <si>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</si>
  <si>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</si>
  <si>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</si>
  <si>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</si>
  <si>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</si>
  <si>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</si>
  <si>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</si>
  <si>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</si>
  <si>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</si>
  <si>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</si>
  <si>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</si>
  <si>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</si>
  <si>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</si>
  <si>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</si>
  <si>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</si>
  <si>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</si>
  <si>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</si>
  <si>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</si>
  <si>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</si>
  <si>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</si>
  <si>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</si>
  <si>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</si>
  <si>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</si>
  <si>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</si>
  <si>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</si>
  <si>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</si>
  <si>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</si>
  <si>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</si>
  <si>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</si>
  <si>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</si>
  <si>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</si>
  <si>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</si>
  <si>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</si>
  <si>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</si>
  <si>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</si>
  <si>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</si>
  <si>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</si>
  <si>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</si>
  <si>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</si>
  <si>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</si>
  <si>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</si>
  <si>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</si>
  <si>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</si>
  <si>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</si>
  <si>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</si>
  <si>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</si>
  <si>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</si>
  <si>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</si>
  <si>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</si>
  <si>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</si>
  <si>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</si>
  <si>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</si>
  <si>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</si>
  <si>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</si>
  <si>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</si>
  <si>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</si>
  <si>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</si>
  <si>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</si>
  <si>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</si>
  <si>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</si>
  <si>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</si>
  <si>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</si>
  <si>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</si>
  <si>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</si>
  <si>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</si>
  <si>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</si>
  <si>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</si>
  <si>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</si>
  <si>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</si>
  <si>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</si>
  <si>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</si>
  <si>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</si>
  <si>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</si>
  <si>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</si>
  <si>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</si>
  <si>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</si>
  <si>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</si>
  <si>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</si>
  <si>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</si>
  <si>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</si>
  <si>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</si>
  <si>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</si>
  <si>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</si>
  <si>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</si>
  <si>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</si>
  <si>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</si>
  <si>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</si>
  <si>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</si>
  <si>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</si>
  <si>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</si>
  <si>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</si>
  <si>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</si>
  <si>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</si>
  <si>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</si>
  <si>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</si>
  <si>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</si>
  <si>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</si>
  <si>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</si>
  <si>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</si>
  <si>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</si>
  <si>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</si>
  <si>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</si>
  <si>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</si>
  <si>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</si>
  <si>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</si>
  <si>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</si>
  <si>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</si>
  <si>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</si>
  <si>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</si>
  <si>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</si>
  <si>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</si>
  <si>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</si>
  <si>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</si>
  <si>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</si>
  <si>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</si>
  <si>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</si>
  <si>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</si>
  <si>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</si>
  <si>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</si>
  <si>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</si>
  <si>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</si>
  <si>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</si>
  <si>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</si>
  <si>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</si>
  <si>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</si>
  <si>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</si>
  <si>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</si>
  <si>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</si>
  <si>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</si>
  <si>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</si>
  <si>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</si>
  <si>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</si>
  <si>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</si>
  <si>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</si>
  <si>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</si>
  <si>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</si>
  <si>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</si>
  <si>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</si>
  <si>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</si>
  <si>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</si>
  <si>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</si>
  <si>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</si>
  <si>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</si>
  <si>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</si>
  <si>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</si>
  <si>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</si>
  <si>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</si>
  <si>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</si>
  <si>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</si>
  <si>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</si>
  <si>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</si>
  <si>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</si>
  <si>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</si>
  <si>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</si>
  <si>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</si>
  <si>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</si>
  <si>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موجودیت فورمه‌ها و نتایج تحلیل ارزیابی هر استاد توسط کمیتۀ ارتقای کیفیت پوهنځی‌ها  برای هر مضمون که در سمستر توسط استاد تدریس می‌گردد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</si>
  <si>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</si>
  <si>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</si>
  <si>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</si>
  <si>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</si>
  <si>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</si>
  <si>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</si>
  <si>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</si>
  <si>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</si>
  <si>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</si>
  <si>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</si>
  <si>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</si>
  <si>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</si>
  <si>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</si>
  <si>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</si>
  <si>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</si>
  <si>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</si>
  <si>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</si>
  <si>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</si>
  <si>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</si>
  <si>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</si>
  <si>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</si>
  <si>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</si>
  <si>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</si>
  <si>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</si>
  <si>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</si>
  <si>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</si>
  <si>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</si>
  <si>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</si>
  <si>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</si>
  <si>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</si>
  <si>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</si>
  <si>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</si>
  <si>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</si>
  <si>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</si>
  <si>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</si>
  <si>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</si>
  <si>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</si>
  <si>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</si>
  <si>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</si>
  <si>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</si>
  <si>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</si>
  <si>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</si>
  <si>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</si>
  <si>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</si>
  <si>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</si>
  <si>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</si>
  <si>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</si>
  <si>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</si>
  <si>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</si>
  <si>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</si>
  <si>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</si>
  <si>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</si>
  <si>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</si>
  <si>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</si>
  <si>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</si>
  <si>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</si>
  <si>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</si>
  <si>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</si>
  <si>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</si>
  <si>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</si>
  <si>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</si>
  <si>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</si>
  <si>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</si>
  <si>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</si>
  <si>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</si>
  <si>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</si>
  <si>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</si>
  <si>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</si>
  <si>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</si>
  <si>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</si>
  <si>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</si>
  <si>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</si>
  <si>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</si>
  <si>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</si>
  <si>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</si>
  <si>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</si>
  <si>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</si>
  <si>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</si>
  <si>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</si>
  <si>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</si>
  <si>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</si>
  <si>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</si>
  <si>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</si>
  <si>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</si>
  <si>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</si>
  <si>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</si>
  <si>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</si>
  <si>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</si>
  <si>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</si>
  <si>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</si>
  <si>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</si>
  <si>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</si>
  <si>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</si>
  <si>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</si>
  <si>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</si>
  <si>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</si>
  <si>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</si>
  <si>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</si>
  <si>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</si>
  <si>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</si>
  <si>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</si>
  <si>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</si>
  <si>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</si>
  <si>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</si>
  <si>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</si>
  <si>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</si>
  <si>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</si>
  <si>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</si>
  <si>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</si>
  <si>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</si>
  <si>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</si>
  <si>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</si>
  <si>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</si>
  <si>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</si>
  <si>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</si>
  <si>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</si>
  <si>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</si>
  <si>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</si>
  <si>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</si>
  <si>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</si>
  <si>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</si>
  <si>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</si>
  <si>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</si>
  <si>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</si>
  <si>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</si>
  <si>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</si>
  <si>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</si>
  <si>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</si>
  <si>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</si>
  <si>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</si>
  <si>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</si>
  <si>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</si>
  <si>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</si>
  <si>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</si>
  <si>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</si>
  <si>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</si>
  <si>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</si>
  <si>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</si>
  <si>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</si>
  <si>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</si>
  <si>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</si>
  <si>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</si>
  <si>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</si>
  <si>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</si>
  <si>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</si>
  <si>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</si>
  <si>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</si>
  <si>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</si>
  <si>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</si>
  <si>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</si>
  <si>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</si>
  <si>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</si>
  <si>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</si>
  <si>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</si>
  <si>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</si>
  <si>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</si>
  <si>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</si>
  <si>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</si>
  <si>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</si>
  <si>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</si>
  <si>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</si>
  <si>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</si>
  <si>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</si>
  <si>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</si>
  <si>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</si>
  <si>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</si>
  <si>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</si>
  <si>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</si>
  <si>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</si>
  <si>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</si>
  <si>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</si>
  <si>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</si>
  <si>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</si>
  <si>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</si>
  <si>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</si>
  <si>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</si>
  <si>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</si>
  <si>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</si>
  <si>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</si>
  <si>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</si>
  <si>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</si>
  <si>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</si>
  <si>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</si>
  <si>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</si>
  <si>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</si>
  <si>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</si>
  <si>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</si>
  <si>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</si>
  <si>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</si>
  <si>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</si>
  <si>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</si>
  <si>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</si>
  <si>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</si>
  <si>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</si>
  <si>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</si>
  <si>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</si>
  <si>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</si>
  <si>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</si>
  <si>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</si>
  <si>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</si>
  <si>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</si>
  <si>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</si>
  <si>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</si>
  <si>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</si>
  <si>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</si>
  <si>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</si>
  <si>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</si>
  <si>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</si>
  <si>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</si>
  <si>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</si>
  <si>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</si>
  <si>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</si>
  <si>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</si>
  <si>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</si>
  <si>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</si>
  <si>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</si>
  <si>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</si>
  <si>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</si>
  <si>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</si>
  <si>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</si>
  <si>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</si>
  <si>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</si>
  <si>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</si>
  <si>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</si>
  <si>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</si>
  <si>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</si>
  <si>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</si>
  <si>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</si>
  <si>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</si>
  <si>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</si>
  <si>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</si>
  <si>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</si>
  <si>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</si>
  <si>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</si>
  <si>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</si>
  <si>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</si>
  <si>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</si>
  <si>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</si>
  <si>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</si>
  <si>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</si>
  <si>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</si>
  <si>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</si>
  <si>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</si>
  <si>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</si>
  <si>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</si>
  <si>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</si>
  <si>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</si>
  <si>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</si>
  <si>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</si>
  <si>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</si>
  <si>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</si>
  <si>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</si>
  <si>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</si>
  <si>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</si>
  <si>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</si>
  <si>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</si>
  <si>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</si>
  <si>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</si>
  <si>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</si>
  <si>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</si>
  <si>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</si>
  <si>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</si>
  <si>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</si>
  <si>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</si>
  <si>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</si>
  <si>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</si>
  <si>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</si>
  <si>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</si>
  <si>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</si>
  <si>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</si>
  <si>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</si>
  <si>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</si>
  <si>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</si>
  <si>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</si>
  <si>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</si>
  <si>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</si>
  <si>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</si>
  <si>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</si>
  <si>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</si>
  <si>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</si>
  <si>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</si>
  <si>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</si>
  <si>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</si>
  <si>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</si>
  <si>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</si>
  <si>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</si>
  <si>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</si>
  <si>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</si>
  <si>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</si>
  <si>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</si>
  <si>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</si>
  <si>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</si>
  <si>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</si>
  <si>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</si>
  <si>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</si>
  <si>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</si>
  <si>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</si>
  <si>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</si>
  <si>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</si>
  <si>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</si>
  <si>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</si>
  <si>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</si>
  <si>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</si>
  <si>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</si>
  <si>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فورمه‌ها و نتایج تحلیل ارزیابی استاد توسط آمر رشته و دو استاد مجرب دیگر.</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</si>
  <si>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</si>
  <si>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</si>
  <si>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</si>
  <si>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</si>
  <si>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</si>
  <si>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</si>
  <si>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</si>
  <si>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</si>
  <si>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</si>
  <si>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</si>
  <si>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</si>
  <si>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</si>
  <si>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</si>
  <si>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</si>
  <si>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</si>
  <si>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</si>
  <si>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</si>
  <si>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</si>
  <si>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</si>
  <si>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</si>
  <si>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</si>
  <si>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</si>
  <si>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</si>
  <si>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</si>
  <si>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</si>
  <si>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</si>
  <si>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</si>
  <si>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</si>
  <si>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</si>
  <si>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</si>
  <si>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</si>
  <si>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</si>
  <si>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</si>
  <si>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</si>
  <si>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</si>
  <si>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</si>
  <si>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</si>
  <si>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</si>
  <si>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</si>
  <si>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</si>
  <si>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</si>
  <si>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</si>
  <si>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</si>
  <si>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</si>
  <si>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</si>
  <si>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</si>
  <si>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</si>
  <si>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</si>
  <si>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</si>
  <si>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</si>
  <si>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</si>
  <si>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</si>
  <si>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</si>
  <si>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</si>
  <si>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</si>
  <si>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</si>
  <si>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</si>
  <si>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</si>
  <si>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</si>
  <si>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</si>
  <si>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</si>
  <si>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</si>
  <si>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</si>
  <si>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</si>
  <si>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</si>
  <si>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</si>
  <si>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</si>
  <si>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</si>
  <si>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</si>
  <si>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</si>
  <si>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</si>
  <si>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</si>
  <si>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</si>
  <si>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</si>
  <si>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</si>
  <si>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</si>
  <si>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</si>
  <si>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</si>
  <si>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</si>
  <si>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</si>
  <si>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</si>
  <si>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</si>
  <si>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</si>
  <si>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</si>
  <si>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</si>
  <si>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</si>
  <si>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</si>
  <si>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</si>
  <si>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</si>
  <si>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</si>
  <si>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</si>
  <si>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</si>
  <si>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</si>
  <si>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</si>
  <si>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</si>
  <si>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</si>
  <si>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</si>
  <si>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</si>
  <si>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</si>
  <si>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</si>
  <si>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</si>
  <si>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</si>
  <si>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</si>
  <si>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</si>
  <si>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</si>
  <si>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</si>
  <si>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</si>
  <si>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</si>
  <si>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</si>
  <si>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</si>
  <si>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</si>
  <si>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</si>
  <si>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</si>
  <si>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</si>
  <si>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</si>
  <si>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</si>
  <si>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</si>
  <si>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</si>
  <si>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</si>
  <si>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</si>
  <si>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</si>
  <si>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</si>
  <si>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</si>
  <si>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</si>
  <si>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</si>
  <si>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</si>
  <si>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</si>
  <si>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</si>
  <si>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</si>
  <si>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</si>
  <si>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</si>
  <si>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</si>
  <si>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</si>
  <si>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فعالیتی را که  واقع شده ویا در حال اجرا قرار دارد، شرح و تفصیل دهید تا شاخص مربوطه در برابر هر معیار فرعی، بدست آید.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</si>
  <si>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</si>
  <si>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</si>
  <si>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</si>
  <si>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</si>
  <si>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</si>
  <si>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</si>
  <si>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</si>
  <si>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</si>
  <si>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</si>
  <si>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</si>
  <si>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</si>
  <si>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</si>
  <si>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</si>
  <si>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</si>
  <si>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</si>
  <si>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</si>
  <si>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</si>
  <si>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</si>
  <si>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</si>
  <si>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</si>
  <si>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</si>
  <si>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</si>
  <si>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</si>
  <si>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</si>
  <si>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</si>
  <si>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</si>
  <si>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</si>
  <si>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</si>
  <si>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</si>
  <si>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</si>
  <si>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</si>
  <si>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</si>
  <si>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</si>
  <si>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</si>
  <si>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</si>
  <si>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</si>
  <si>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</si>
  <si>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</si>
  <si>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</si>
  <si>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</si>
  <si>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</si>
  <si>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</si>
  <si>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</si>
  <si>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</si>
  <si>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</si>
  <si>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</si>
  <si>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</si>
  <si>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</si>
  <si>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</si>
  <si>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</si>
  <si>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</si>
  <si>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</si>
  <si>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</si>
  <si>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</si>
  <si>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</si>
  <si>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</si>
  <si>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</si>
  <si>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</si>
  <si>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</si>
  <si>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</si>
  <si>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</si>
  <si>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</si>
  <si>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</si>
  <si>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</si>
  <si>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</si>
  <si>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</si>
  <si>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</si>
  <si>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</si>
  <si>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</si>
  <si>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</si>
  <si>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</si>
  <si>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</si>
  <si>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</si>
  <si>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</si>
  <si>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</si>
  <si>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</si>
  <si>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</si>
  <si>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</si>
  <si>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</si>
  <si>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</si>
  <si>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</si>
  <si>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</si>
  <si>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</si>
  <si>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</si>
  <si>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</si>
  <si>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</si>
  <si>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</si>
  <si>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</si>
  <si>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</si>
  <si>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</si>
  <si>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</si>
  <si>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</si>
  <si>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</si>
  <si>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</si>
  <si>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</si>
  <si>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</si>
  <si>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</si>
  <si>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</si>
  <si>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</si>
  <si>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</si>
  <si>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</si>
  <si>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</si>
  <si>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</si>
  <si>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</si>
  <si>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</si>
  <si>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</si>
  <si>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نحوه نمره‌دهی چارچوب اعتباردهی در پروسه بازنگری و ارزیابی خودی</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</si>
  <si>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</si>
  <si>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</si>
  <si>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</si>
  <si>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</si>
  <si>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</si>
  <si>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</si>
  <si>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</si>
  <si>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</si>
  <si>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</si>
  <si>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</si>
  <si>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</si>
  <si>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</si>
  <si>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</si>
  <si>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</si>
  <si>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</si>
  <si>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</si>
  <si>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</si>
  <si>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</si>
  <si>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</si>
  <si>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</si>
  <si>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</si>
  <si>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</si>
  <si>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</si>
  <si>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</si>
  <si>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</si>
  <si>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</si>
  <si>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</si>
  <si>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</si>
  <si>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</si>
  <si>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</si>
  <si>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</si>
  <si>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</si>
  <si>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</si>
  <si>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</si>
  <si>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</si>
  <si>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</si>
  <si>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</si>
  <si>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</si>
  <si>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</si>
  <si>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</si>
  <si>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</si>
  <si>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</si>
  <si>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</si>
  <si>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</si>
  <si>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</si>
  <si>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</si>
  <si>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</si>
  <si>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</si>
  <si>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</si>
  <si>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</si>
  <si>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</si>
  <si>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</si>
  <si>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</si>
  <si>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</si>
  <si>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</si>
  <si>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</si>
  <si>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</si>
  <si>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</si>
  <si>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</si>
  <si>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</si>
  <si>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</si>
  <si>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</si>
  <si>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</si>
  <si>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</si>
  <si>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</si>
  <si>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</si>
  <si>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</si>
  <si>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</si>
  <si>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</si>
  <si>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</si>
  <si>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</si>
  <si>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</si>
  <si>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</si>
  <si>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</si>
  <si>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</si>
  <si>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</si>
  <si>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</si>
  <si>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</si>
  <si>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</si>
  <si>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</si>
  <si>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</si>
  <si>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</si>
  <si>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</si>
  <si>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</si>
  <si>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</si>
  <si>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</si>
  <si>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</si>
  <si>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</si>
  <si>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</si>
  <si>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</si>
  <si>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</si>
  <si>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</si>
  <si>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</si>
  <si>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</si>
  <si>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</si>
  <si>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</si>
  <si>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</si>
  <si>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موجودیت دوکان و یا کافتریا در سطح پوهنتون.</t>
  </si>
  <si>
    <t>دیپارتمنت</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</si>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</sst>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14"/>
      <color theme="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06">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10"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2" fillId="0" borderId="0" xfId="0" applyFont="1" applyProtection="1">
      <protection locked="0"/>
    </xf>
    <xf numFmtId="0" fontId="0" fillId="0" borderId="0" xfId="0" applyProtection="1">
      <protection locked="0"/>
    </xf>
    <xf numFmtId="0" fontId="12" fillId="0" borderId="0" xfId="0" applyFont="1" applyBorder="1" applyAlignment="1" applyProtection="1">
      <alignment horizontal="center"/>
      <protection locked="0"/>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Border="1" applyAlignment="1" applyProtection="1">
      <protection locked="0"/>
    </xf>
    <xf numFmtId="0" fontId="12" fillId="0" borderId="0" xfId="0" applyFont="1" applyBorder="1" applyAlignment="1" applyProtection="1"/>
    <xf numFmtId="0" fontId="8" fillId="0" borderId="0" xfId="0" applyFont="1" applyBorder="1" applyAlignment="1" applyProtection="1">
      <alignment horizontal="left"/>
    </xf>
    <xf numFmtId="0" fontId="12" fillId="0" borderId="0" xfId="0" applyFont="1" applyBorder="1" applyAlignment="1" applyProtection="1">
      <alignment horizontal="left"/>
      <protection locked="0"/>
    </xf>
    <xf numFmtId="0" fontId="12" fillId="0" borderId="0" xfId="0" applyFont="1" applyBorder="1" applyAlignment="1" applyProtection="1">
      <alignment horizontal="right"/>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2" fillId="0" borderId="0" xfId="0" applyFont="1" applyFill="1" applyBorder="1" applyAlignment="1" applyProtection="1">
      <alignment horizontal="center"/>
      <protection locked="0"/>
    </xf>
    <xf numFmtId="0" fontId="6" fillId="0" borderId="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14" fillId="0" borderId="0" xfId="0" applyFont="1" applyBorder="1" applyAlignment="1" applyProtection="1">
      <alignment horizontal="center" vertical="center"/>
      <protection locked="0"/>
    </xf>
    <xf numFmtId="0" fontId="12" fillId="0" borderId="0" xfId="0" applyFont="1" applyAlignment="1" applyProtection="1">
      <alignment horizontal="right"/>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10" fillId="0" borderId="0" xfId="0" applyFont="1" applyFill="1" applyAlignment="1" applyProtection="1">
      <alignment horizontal="right" vertical="center" readingOrder="2"/>
      <protection locked="0"/>
    </xf>
    <xf numFmtId="0" fontId="10" fillId="0" borderId="1" xfId="0" applyFont="1" applyFill="1" applyBorder="1" applyAlignment="1" applyProtection="1">
      <alignment horizontal="center" vertical="center" readingOrder="2"/>
      <protection locked="0"/>
    </xf>
    <xf numFmtId="0" fontId="9" fillId="0" borderId="0" xfId="0" applyFont="1" applyFill="1" applyAlignment="1" applyProtection="1">
      <alignment horizontal="right"/>
    </xf>
    <xf numFmtId="0" fontId="9" fillId="0" borderId="0" xfId="0" applyFont="1" applyFill="1" applyAlignment="1" applyProtection="1">
      <alignment horizontal="right" vertical="center" readingOrder="2"/>
    </xf>
    <xf numFmtId="0" fontId="10" fillId="0" borderId="0" xfId="0" applyFont="1" applyFill="1" applyAlignment="1" applyProtection="1">
      <alignment vertical="center" readingOrder="2"/>
      <protection locked="0"/>
    </xf>
    <xf numFmtId="0" fontId="10"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9" fillId="0" borderId="25" xfId="0" applyFont="1" applyFill="1" applyBorder="1" applyAlignment="1" applyProtection="1">
      <alignment horizontal="right" vertical="center"/>
    </xf>
    <xf numFmtId="0" fontId="9"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readingOrder="2"/>
    </xf>
    <xf numFmtId="0" fontId="10" fillId="0" borderId="13" xfId="0" applyFont="1" applyFill="1" applyBorder="1" applyAlignment="1" applyProtection="1">
      <alignment horizontal="center" vertical="center" readingOrder="2"/>
      <protection locked="0"/>
    </xf>
    <xf numFmtId="0" fontId="6" fillId="0" borderId="0" xfId="0" applyFont="1" applyFill="1" applyBorder="1" applyAlignment="1" applyProtection="1">
      <alignment vertical="center" wrapText="1" readingOrder="2"/>
      <protection locked="0"/>
    </xf>
    <xf numFmtId="0" fontId="0" fillId="0" borderId="0" xfId="0" applyAlignment="1">
      <alignment horizontal="center" vertical="center"/>
    </xf>
    <xf numFmtId="0" fontId="5" fillId="0" borderId="40" xfId="0" applyFont="1" applyFill="1" applyBorder="1" applyAlignment="1" applyProtection="1">
      <alignment vertical="center"/>
      <protection locked="0"/>
    </xf>
    <xf numFmtId="0" fontId="12" fillId="0" borderId="0" xfId="0" applyFont="1" applyAlignment="1" applyProtection="1"/>
    <xf numFmtId="0" fontId="0" fillId="0" borderId="0" xfId="0" applyProtection="1"/>
    <xf numFmtId="0" fontId="0" fillId="0" borderId="0" xfId="0"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2" fillId="0" borderId="0" xfId="0" applyFont="1" applyBorder="1" applyAlignment="1" applyProtection="1">
      <alignment horizontal="center"/>
    </xf>
    <xf numFmtId="0" fontId="19" fillId="0" borderId="0" xfId="0" applyFont="1" applyFill="1" applyBorder="1" applyAlignment="1" applyProtection="1">
      <alignment horizontal="right" vertical="center" wrapText="1"/>
    </xf>
    <xf numFmtId="9" fontId="20" fillId="0" borderId="0" xfId="1" applyFont="1" applyFill="1" applyBorder="1" applyAlignment="1" applyProtection="1">
      <alignment horizontal="right" vertical="center"/>
    </xf>
    <xf numFmtId="0" fontId="19" fillId="0" borderId="0" xfId="0" applyFont="1" applyFill="1" applyBorder="1" applyAlignment="1" applyProtection="1">
      <alignment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horizontal="center"/>
    </xf>
    <xf numFmtId="0" fontId="12" fillId="0" borderId="0" xfId="0" applyFont="1" applyAlignment="1" applyProtection="1"/>
    <xf numFmtId="0" fontId="12" fillId="0" borderId="0" xfId="0" applyFont="1" applyAlignment="1" applyProtection="1">
      <alignment horizontal="right"/>
    </xf>
    <xf numFmtId="0" fontId="7" fillId="0" borderId="0" xfId="0" applyFont="1" applyBorder="1" applyAlignment="1" applyProtection="1">
      <alignment horizontal="center" vertical="center"/>
      <protection locked="0"/>
    </xf>
    <xf numFmtId="0" fontId="15" fillId="0" borderId="0" xfId="0" applyFont="1" applyBorder="1" applyAlignment="1" applyProtection="1">
      <alignment horizontal="center"/>
    </xf>
    <xf numFmtId="0" fontId="16" fillId="0" borderId="0" xfId="0" applyFont="1" applyBorder="1" applyAlignment="1" applyProtection="1">
      <alignment horizontal="center"/>
      <protection locked="0"/>
    </xf>
    <xf numFmtId="0" fontId="11" fillId="0" borderId="0" xfId="0" applyFont="1" applyAlignment="1" applyProtection="1"/>
    <xf numFmtId="0" fontId="12" fillId="0" borderId="0" xfId="0" applyFont="1" applyAlignment="1" applyProtection="1">
      <alignment horizontal="left" wrapText="1"/>
    </xf>
    <xf numFmtId="0" fontId="12" fillId="0" borderId="0" xfId="0" applyFont="1" applyAlignment="1" applyProtection="1">
      <alignment horizontal="left"/>
    </xf>
    <xf numFmtId="0" fontId="13" fillId="0" borderId="0" xfId="0" applyFont="1" applyBorder="1" applyAlignment="1" applyProtection="1">
      <alignment horizontal="center"/>
      <protection locked="0"/>
    </xf>
    <xf numFmtId="0" fontId="18" fillId="0" borderId="0" xfId="0" applyFont="1" applyBorder="1" applyAlignment="1" applyProtection="1">
      <alignment horizontal="center"/>
    </xf>
    <xf numFmtId="0" fontId="6" fillId="0" borderId="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1" xfId="0" applyFont="1" applyFill="1" applyBorder="1" applyAlignment="1" applyProtection="1">
      <alignment horizontal="right"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10" fillId="0" borderId="1" xfId="0" applyFont="1" applyFill="1" applyBorder="1" applyAlignment="1" applyProtection="1">
      <alignment horizontal="right" vertical="center" readingOrder="2"/>
      <protection locked="0"/>
    </xf>
    <xf numFmtId="0" fontId="10" fillId="0" borderId="11" xfId="0" applyFont="1" applyFill="1" applyBorder="1" applyAlignment="1" applyProtection="1">
      <alignment horizontal="right" vertical="center" readingOrder="2"/>
      <protection locked="0"/>
    </xf>
    <xf numFmtId="0" fontId="10" fillId="0" borderId="2" xfId="0" applyFont="1" applyFill="1" applyBorder="1" applyAlignment="1" applyProtection="1">
      <alignment horizontal="right" vertical="center" wrapText="1" readingOrder="2"/>
      <protection locked="0"/>
    </xf>
    <xf numFmtId="0" fontId="10" fillId="0" borderId="30" xfId="0" applyFont="1" applyFill="1" applyBorder="1" applyAlignment="1" applyProtection="1">
      <alignment horizontal="right" vertical="center" wrapText="1" readingOrder="2"/>
      <protection locked="0"/>
    </xf>
    <xf numFmtId="0" fontId="10" fillId="0" borderId="31" xfId="0" applyFont="1" applyFill="1" applyBorder="1" applyAlignment="1" applyProtection="1">
      <alignment horizontal="right" vertical="center" wrapText="1" readingOrder="2"/>
      <protection locked="0"/>
    </xf>
    <xf numFmtId="0" fontId="10" fillId="0" borderId="1" xfId="0" applyFont="1" applyFill="1" applyBorder="1" applyAlignment="1" applyProtection="1">
      <alignment horizontal="right" vertical="center" wrapText="1" readingOrder="2"/>
      <protection locked="0"/>
    </xf>
    <xf numFmtId="0" fontId="10" fillId="0" borderId="11" xfId="0" applyFont="1" applyFill="1" applyBorder="1" applyAlignment="1" applyProtection="1">
      <alignment horizontal="right" vertical="center" wrapText="1" readingOrder="2"/>
      <protection locked="0"/>
    </xf>
    <xf numFmtId="0" fontId="10" fillId="0" borderId="34" xfId="0" applyFont="1" applyFill="1" applyBorder="1" applyAlignment="1" applyProtection="1">
      <alignment horizontal="right" vertical="center" wrapText="1" readingOrder="2"/>
      <protection locked="0"/>
    </xf>
    <xf numFmtId="0" fontId="10" fillId="0" borderId="43" xfId="0" applyFont="1" applyFill="1" applyBorder="1" applyAlignment="1" applyProtection="1">
      <alignment horizontal="right" vertical="center" wrapText="1" readingOrder="2"/>
      <protection locked="0"/>
    </xf>
    <xf numFmtId="0" fontId="10" fillId="0" borderId="16" xfId="0" applyFont="1" applyFill="1" applyBorder="1" applyAlignment="1" applyProtection="1">
      <alignment horizontal="right" vertical="center" wrapText="1" readingOrder="2"/>
      <protection locked="0"/>
    </xf>
    <xf numFmtId="0" fontId="10" fillId="0" borderId="13" xfId="0" applyFont="1" applyFill="1" applyBorder="1" applyAlignment="1" applyProtection="1">
      <alignment horizontal="right" vertical="center" wrapText="1" readingOrder="2"/>
      <protection locked="0"/>
    </xf>
    <xf numFmtId="0" fontId="10" fillId="0" borderId="14" xfId="0" applyFont="1" applyFill="1" applyBorder="1" applyAlignment="1" applyProtection="1">
      <alignment horizontal="right" vertical="center" wrapText="1" readingOrder="2"/>
      <protection locked="0"/>
    </xf>
    <xf numFmtId="0" fontId="10" fillId="0" borderId="0" xfId="0" applyFont="1" applyFill="1" applyAlignment="1" applyProtection="1">
      <alignment horizontal="right" vertical="center" readingOrder="2"/>
    </xf>
    <xf numFmtId="0" fontId="10" fillId="0" borderId="23" xfId="0" applyFont="1" applyFill="1" applyBorder="1" applyAlignment="1" applyProtection="1">
      <alignment horizontal="right" vertical="center" readingOrder="2"/>
      <protection locked="0"/>
    </xf>
    <xf numFmtId="0" fontId="10" fillId="0" borderId="26"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10" fillId="0" borderId="13" xfId="0" applyFont="1" applyFill="1" applyBorder="1" applyAlignment="1" applyProtection="1">
      <alignment horizontal="right" vertical="center" readingOrder="2"/>
      <protection locked="0"/>
    </xf>
    <xf numFmtId="0" fontId="10" fillId="0" borderId="14"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xf numFmtId="0" fontId="17" fillId="0" borderId="0" xfId="0" applyFont="1" applyFill="1" applyAlignment="1" applyProtection="1">
      <alignment horizontal="right" vertical="center" readingOrder="2"/>
    </xf>
    <xf numFmtId="0" fontId="9" fillId="0" borderId="28" xfId="0" applyFont="1" applyFill="1" applyBorder="1" applyAlignment="1" applyProtection="1">
      <alignment horizontal="center" vertical="center" readingOrder="2"/>
    </xf>
    <xf numFmtId="0" fontId="9" fillId="0" borderId="36" xfId="0" applyFont="1" applyFill="1" applyBorder="1" applyAlignment="1" applyProtection="1">
      <alignment horizontal="center" vertical="center" readingOrder="2"/>
    </xf>
    <xf numFmtId="0" fontId="9" fillId="0" borderId="32" xfId="0" applyFont="1" applyFill="1" applyBorder="1" applyAlignment="1" applyProtection="1">
      <alignment horizontal="center" vertical="center" readingOrder="2"/>
    </xf>
    <xf numFmtId="0" fontId="9" fillId="0" borderId="23" xfId="0" applyFont="1" applyFill="1" applyBorder="1" applyAlignment="1" applyProtection="1">
      <alignment horizontal="center" vertical="center" readingOrder="2"/>
    </xf>
    <xf numFmtId="0" fontId="9" fillId="0" borderId="26" xfId="0" applyFont="1" applyFill="1" applyBorder="1" applyAlignment="1" applyProtection="1">
      <alignment horizontal="center" vertical="center" readingOrder="2"/>
    </xf>
    <xf numFmtId="0" fontId="5" fillId="0" borderId="23"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6" fillId="0" borderId="33" xfId="0" applyFont="1" applyFill="1" applyBorder="1" applyAlignment="1" applyProtection="1">
      <alignment horizontal="right" vertical="center"/>
      <protection locked="0"/>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6" fillId="0" borderId="1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6" fillId="0" borderId="23"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0" xfId="1" applyFont="1" applyFill="1" applyBorder="1" applyAlignment="1" applyProtection="1">
      <alignment horizontal="center" vertical="center"/>
    </xf>
    <xf numFmtId="9" fontId="6" fillId="0" borderId="33" xfId="1" applyFont="1" applyFill="1" applyBorder="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0" fontId="9" fillId="0" borderId="23"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 fillId="0" borderId="1" xfId="0" applyFont="1" applyFill="1" applyBorder="1" applyAlignment="1" applyProtection="1">
      <alignment horizontal="right" vertical="center"/>
      <protection locked="0"/>
    </xf>
    <xf numFmtId="0" fontId="10"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xf>
    <xf numFmtId="0" fontId="10" fillId="0" borderId="13" xfId="0" applyFont="1" applyFill="1" applyBorder="1" applyAlignment="1" applyProtection="1">
      <alignment horizontal="right" vertical="center"/>
      <protection locked="0"/>
    </xf>
    <xf numFmtId="0" fontId="10"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0" xfId="0" applyFont="1" applyFill="1" applyBorder="1" applyAlignment="1" applyProtection="1">
      <alignment horizontal="right" vertical="top"/>
      <protection locked="0"/>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34"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5" fillId="0" borderId="11" xfId="0" applyFont="1" applyFill="1" applyBorder="1" applyAlignment="1" applyProtection="1">
      <alignment horizontal="center" vertical="center"/>
    </xf>
    <xf numFmtId="0" fontId="6" fillId="0" borderId="13" xfId="0" applyFont="1" applyFill="1" applyBorder="1" applyAlignment="1" applyProtection="1">
      <alignment horizontal="right" vertical="center" wrapText="1"/>
      <protection locked="0"/>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4" fillId="0" borderId="0" xfId="0" applyFont="1" applyFill="1" applyAlignment="1" applyProtection="1">
      <alignment horizontal="center"/>
    </xf>
    <xf numFmtId="0" fontId="10" fillId="0" borderId="0" xfId="0" applyFont="1" applyFill="1" applyAlignment="1" applyProtection="1">
      <alignment horizontal="right" vertical="center" readingOrder="2"/>
      <protection locked="0"/>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10" fillId="0" borderId="1" xfId="0" applyFont="1" applyFill="1" applyBorder="1" applyAlignment="1" applyProtection="1">
      <alignment horizontal="center" vertical="center" readingOrder="2"/>
      <protection locked="0"/>
    </xf>
    <xf numFmtId="0" fontId="10" fillId="0" borderId="11" xfId="0" applyFont="1" applyFill="1" applyBorder="1" applyAlignment="1" applyProtection="1">
      <alignment horizontal="center" vertical="center" readingOrder="2"/>
      <protection locked="0"/>
    </xf>
    <xf numFmtId="0" fontId="10" fillId="0" borderId="13" xfId="0" applyFont="1" applyFill="1" applyBorder="1" applyAlignment="1" applyProtection="1">
      <alignment horizontal="center" vertical="center" readingOrder="2"/>
      <protection locked="0"/>
    </xf>
    <xf numFmtId="0" fontId="10" fillId="0" borderId="14" xfId="0" applyFont="1" applyFill="1" applyBorder="1" applyAlignment="1" applyProtection="1">
      <alignment horizontal="center" vertical="center" readingOrder="2"/>
      <protection locked="0"/>
    </xf>
    <xf numFmtId="0" fontId="10" fillId="0" borderId="0" xfId="0" applyFont="1" applyFill="1" applyAlignment="1" applyProtection="1">
      <alignment horizontal="right" vertical="center" wrapText="1" readingOrder="2"/>
    </xf>
    <xf numFmtId="0" fontId="17" fillId="0" borderId="0" xfId="0" applyFont="1" applyFill="1" applyAlignment="1" applyProtection="1">
      <alignment horizontal="right" vertical="center" wrapText="1" readingOrder="2"/>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2" fillId="0" borderId="49"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طبی'!$I$10:$I$20</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xmlns:c16r2="http://schemas.microsoft.com/office/drawing/2015/06/chart">
            <c:ext xmlns:c16="http://schemas.microsoft.com/office/drawing/2014/chart" uri="{C3380CC4-5D6E-409C-BE32-E72D297353CC}">
              <c16:uniqueId val="{00000000-FDB6-4149-A133-559A3384BD8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طبی'!$L$10:$L$20</c:f>
              <c:numCache>
                <c:formatCode>0.000%</c:formatCode>
                <c:ptCount val="11"/>
                <c:pt idx="0">
                  <c:v>6.5666666666666665E-2</c:v>
                </c:pt>
                <c:pt idx="1">
                  <c:v>6.9565217391304349E-2</c:v>
                </c:pt>
                <c:pt idx="2">
                  <c:v>5.3958333333333337E-2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xmlns:c16r2="http://schemas.microsoft.com/office/drawing/2015/06/chart">
            <c:ext xmlns:c16="http://schemas.microsoft.com/office/drawing/2014/chart" uri="{C3380CC4-5D6E-409C-BE32-E72D297353CC}">
              <c16:uniqueId val="{00000001-FDB6-4149-A133-559A3384BD88}"/>
            </c:ext>
          </c:extLst>
        </c:ser>
        <c:dLbls>
          <c:dLblPos val="outEnd"/>
          <c:showLegendKey val="0"/>
          <c:showVal val="1"/>
          <c:showCatName val="0"/>
          <c:showSerName val="0"/>
          <c:showPercent val="0"/>
          <c:showBubbleSize val="0"/>
        </c:dLbls>
        <c:gapWidth val="444"/>
        <c:overlap val="-90"/>
        <c:axId val="141291520"/>
        <c:axId val="133666432"/>
      </c:barChart>
      <c:catAx>
        <c:axId val="14129152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3666432"/>
        <c:crosses val="autoZero"/>
        <c:auto val="1"/>
        <c:lblAlgn val="ctr"/>
        <c:lblOffset val="100"/>
        <c:noMultiLvlLbl val="0"/>
      </c:catAx>
      <c:valAx>
        <c:axId val="133666432"/>
        <c:scaling>
          <c:orientation val="minMax"/>
        </c:scaling>
        <c:delete val="1"/>
        <c:axPos val="l"/>
        <c:numFmt formatCode="0%" sourceLinked="1"/>
        <c:majorTickMark val="none"/>
        <c:minorTickMark val="none"/>
        <c:tickLblPos val="nextTo"/>
        <c:crossAx val="1412915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48707</xdr:colOff>
      <xdr:row>8</xdr:row>
      <xdr:rowOff>62345</xdr:rowOff>
    </xdr:from>
    <xdr:to>
      <xdr:col>4</xdr:col>
      <xdr:colOff>242454</xdr:colOff>
      <xdr:row>24</xdr:row>
      <xdr:rowOff>177801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4"/>
  <sheetViews>
    <sheetView showGridLines="0" rightToLeft="1" view="pageLayout" zoomScale="70" zoomScaleNormal="100" zoomScalePageLayoutView="70" workbookViewId="0">
      <selection activeCell="A20" sqref="A20:L20"/>
    </sheetView>
  </sheetViews>
  <sheetFormatPr defaultRowHeight="14.4" x14ac:dyDescent="0.3"/>
  <cols>
    <col min="1" max="1" width="3.33203125" customWidth="1"/>
  </cols>
  <sheetData>
    <row r="1" spans="1:12" ht="17.399999999999999" x14ac:dyDescent="0.55000000000000004">
      <c r="A1" s="104"/>
      <c r="B1" s="104"/>
      <c r="C1" s="104"/>
      <c r="D1" s="104"/>
      <c r="E1" s="104"/>
      <c r="F1" s="104"/>
      <c r="G1" s="104"/>
      <c r="H1" s="104"/>
      <c r="I1" s="104"/>
      <c r="J1" s="104"/>
      <c r="K1" s="105"/>
      <c r="L1" s="105"/>
    </row>
    <row r="2" spans="1:12" ht="17.399999999999999" x14ac:dyDescent="0.55000000000000004">
      <c r="A2" s="104"/>
      <c r="B2" s="104"/>
      <c r="C2" s="104"/>
      <c r="D2" s="104"/>
      <c r="E2" s="104"/>
      <c r="F2" s="104"/>
      <c r="G2" s="104"/>
      <c r="H2" s="104"/>
      <c r="I2" s="104"/>
      <c r="J2" s="104"/>
      <c r="K2" s="105"/>
      <c r="L2" s="105"/>
    </row>
    <row r="3" spans="1:12" ht="17.399999999999999" x14ac:dyDescent="0.55000000000000004">
      <c r="A3" s="104"/>
      <c r="B3" s="104"/>
      <c r="C3" s="104"/>
      <c r="D3" s="104"/>
      <c r="E3" s="104"/>
      <c r="F3" s="104"/>
      <c r="G3" s="104"/>
      <c r="H3" s="104"/>
      <c r="I3" s="104"/>
      <c r="J3" s="104"/>
      <c r="K3" s="105"/>
      <c r="L3" s="105"/>
    </row>
    <row r="4" spans="1:12" ht="17.399999999999999" x14ac:dyDescent="0.55000000000000004">
      <c r="A4" s="104"/>
      <c r="B4" s="104"/>
      <c r="C4" s="104"/>
      <c r="D4" s="104"/>
      <c r="E4" s="104"/>
      <c r="F4" s="104"/>
      <c r="G4" s="104"/>
      <c r="H4" s="104"/>
      <c r="I4" s="104"/>
      <c r="J4" s="104"/>
      <c r="K4" s="105"/>
      <c r="L4" s="105"/>
    </row>
    <row r="5" spans="1:12" ht="17.399999999999999" x14ac:dyDescent="0.55000000000000004">
      <c r="A5" s="104"/>
      <c r="B5" s="104"/>
      <c r="C5" s="104" t="s">
        <v>857</v>
      </c>
      <c r="D5" s="104"/>
      <c r="E5" s="104"/>
      <c r="F5" s="104"/>
      <c r="G5" s="104"/>
      <c r="H5" s="104"/>
      <c r="I5" s="104"/>
      <c r="J5" s="104"/>
      <c r="K5" s="105" t="s">
        <v>856</v>
      </c>
      <c r="L5" s="105"/>
    </row>
    <row r="6" spans="1:12" ht="22.2" x14ac:dyDescent="0.7">
      <c r="A6" s="257" t="s">
        <v>80</v>
      </c>
      <c r="B6" s="257"/>
      <c r="C6" s="257"/>
      <c r="D6" s="257"/>
      <c r="E6" s="257"/>
      <c r="F6" s="257"/>
      <c r="G6" s="257"/>
      <c r="H6" s="257"/>
      <c r="I6" s="257"/>
      <c r="J6" s="257"/>
      <c r="K6" s="257"/>
      <c r="L6" s="257"/>
    </row>
    <row r="7" spans="1:12" ht="22.2" x14ac:dyDescent="0.7">
      <c r="A7" s="257" t="s">
        <v>788</v>
      </c>
      <c r="B7" s="257"/>
      <c r="C7" s="257"/>
      <c r="D7" s="257"/>
      <c r="E7" s="257"/>
      <c r="F7" s="257"/>
      <c r="G7" s="257"/>
      <c r="H7" s="257"/>
      <c r="I7" s="257"/>
      <c r="J7" s="257"/>
      <c r="K7" s="257"/>
      <c r="L7" s="257"/>
    </row>
    <row r="8" spans="1:12" ht="22.2" x14ac:dyDescent="0.7">
      <c r="A8" s="257" t="s">
        <v>749</v>
      </c>
      <c r="B8" s="257"/>
      <c r="C8" s="257"/>
      <c r="D8" s="257"/>
      <c r="E8" s="257"/>
      <c r="F8" s="257"/>
      <c r="G8" s="257"/>
      <c r="H8" s="257"/>
      <c r="I8" s="257"/>
      <c r="J8" s="257"/>
      <c r="K8" s="257"/>
      <c r="L8" s="257"/>
    </row>
    <row r="9" spans="1:12" ht="22.2" x14ac:dyDescent="0.7">
      <c r="A9" s="257" t="s">
        <v>952</v>
      </c>
      <c r="B9" s="257"/>
      <c r="C9" s="257"/>
      <c r="D9" s="257"/>
      <c r="E9" s="257"/>
      <c r="F9" s="257"/>
      <c r="G9" s="257"/>
      <c r="H9" s="257"/>
      <c r="I9" s="257"/>
      <c r="J9" s="257"/>
      <c r="K9" s="257"/>
      <c r="L9" s="257"/>
    </row>
    <row r="10" spans="1:12" ht="17.399999999999999" x14ac:dyDescent="0.55000000000000004">
      <c r="A10" s="226"/>
      <c r="B10" s="226"/>
      <c r="C10" s="226"/>
      <c r="D10" s="226"/>
      <c r="E10" s="226"/>
      <c r="F10" s="226"/>
      <c r="G10" s="226"/>
      <c r="H10" s="226"/>
      <c r="I10" s="226"/>
      <c r="J10" s="226"/>
      <c r="K10" s="226"/>
      <c r="L10" s="226"/>
    </row>
    <row r="11" spans="1:12" ht="17.399999999999999" x14ac:dyDescent="0.55000000000000004">
      <c r="A11" s="226"/>
      <c r="B11" s="226"/>
      <c r="C11" s="226"/>
      <c r="D11" s="226"/>
      <c r="E11" s="226"/>
      <c r="F11" s="226"/>
      <c r="G11" s="226"/>
      <c r="H11" s="226"/>
      <c r="I11" s="226"/>
      <c r="J11" s="226"/>
      <c r="K11" s="226"/>
      <c r="L11" s="226"/>
    </row>
    <row r="12" spans="1:12" ht="17.399999999999999" x14ac:dyDescent="0.55000000000000004">
      <c r="A12" s="106"/>
      <c r="B12" s="106"/>
      <c r="C12" s="106"/>
      <c r="D12" s="106"/>
      <c r="E12" s="106"/>
      <c r="F12" s="106"/>
      <c r="G12" s="106"/>
      <c r="H12" s="106"/>
      <c r="I12" s="106"/>
      <c r="J12" s="106"/>
      <c r="K12" s="105"/>
      <c r="L12" s="105"/>
    </row>
    <row r="13" spans="1:12" ht="17.399999999999999" x14ac:dyDescent="0.55000000000000004">
      <c r="A13" s="106"/>
      <c r="B13" s="106"/>
      <c r="C13" s="106"/>
      <c r="D13" s="106"/>
      <c r="E13" s="106"/>
      <c r="F13" s="106"/>
      <c r="G13" s="106"/>
      <c r="H13" s="106"/>
      <c r="I13" s="106"/>
      <c r="J13" s="106"/>
      <c r="K13" s="105"/>
      <c r="L13" s="105"/>
    </row>
    <row r="14" spans="1:12" ht="21.6" x14ac:dyDescent="0.65">
      <c r="A14" s="256" t="s">
        <v>790</v>
      </c>
      <c r="B14" s="256"/>
      <c r="C14" s="256"/>
      <c r="D14" s="256"/>
      <c r="E14" s="256"/>
      <c r="F14" s="256"/>
      <c r="G14" s="256"/>
      <c r="H14" s="256"/>
      <c r="I14" s="256"/>
      <c r="J14" s="256"/>
      <c r="K14" s="256"/>
      <c r="L14" s="256"/>
    </row>
    <row r="15" spans="1:12" ht="19.2" x14ac:dyDescent="0.3">
      <c r="A15" s="250" t="s">
        <v>789</v>
      </c>
      <c r="B15" s="250"/>
      <c r="C15" s="250"/>
      <c r="D15" s="250"/>
      <c r="E15" s="250"/>
      <c r="F15" s="250"/>
      <c r="G15" s="250"/>
      <c r="H15" s="250"/>
      <c r="I15" s="250"/>
      <c r="J15" s="250"/>
      <c r="K15" s="250"/>
      <c r="L15" s="250"/>
    </row>
    <row r="16" spans="1:12" ht="19.2" x14ac:dyDescent="0.3">
      <c r="A16" s="154"/>
      <c r="B16" s="154"/>
      <c r="C16" s="154"/>
      <c r="D16" s="154"/>
      <c r="E16" s="154"/>
      <c r="F16" s="154"/>
      <c r="G16" s="154"/>
      <c r="H16" s="154"/>
      <c r="I16" s="154"/>
      <c r="J16" s="154"/>
      <c r="K16" s="105"/>
      <c r="L16" s="105"/>
    </row>
    <row r="17" spans="1:12" ht="19.2" x14ac:dyDescent="0.3">
      <c r="A17" s="225"/>
      <c r="B17" s="225"/>
      <c r="C17" s="225"/>
      <c r="D17" s="225"/>
      <c r="E17" s="225"/>
      <c r="F17" s="225"/>
      <c r="G17" s="225"/>
      <c r="H17" s="225"/>
      <c r="I17" s="225"/>
      <c r="J17" s="225"/>
      <c r="K17" s="105"/>
      <c r="L17" s="105"/>
    </row>
    <row r="18" spans="1:12" ht="19.2" x14ac:dyDescent="0.3">
      <c r="A18" s="225"/>
      <c r="B18" s="225"/>
      <c r="C18" s="225"/>
      <c r="D18" s="225"/>
      <c r="E18" s="225"/>
      <c r="F18" s="225"/>
      <c r="G18" s="225"/>
      <c r="H18" s="225"/>
      <c r="I18" s="225"/>
      <c r="J18" s="225"/>
      <c r="K18" s="105"/>
      <c r="L18" s="105"/>
    </row>
    <row r="19" spans="1:12" ht="19.2" x14ac:dyDescent="0.3">
      <c r="A19" s="154"/>
      <c r="B19" s="154"/>
      <c r="C19" s="154"/>
      <c r="D19" s="154"/>
      <c r="E19" s="154"/>
      <c r="F19" s="154"/>
      <c r="G19" s="154"/>
      <c r="H19" s="154"/>
      <c r="I19" s="154"/>
      <c r="J19" s="154"/>
      <c r="K19" s="105"/>
      <c r="L19" s="105"/>
    </row>
    <row r="20" spans="1:12" ht="34.799999999999997" x14ac:dyDescent="1.05">
      <c r="A20" s="251" t="s">
        <v>750</v>
      </c>
      <c r="B20" s="251"/>
      <c r="C20" s="251"/>
      <c r="D20" s="251"/>
      <c r="E20" s="251"/>
      <c r="F20" s="251"/>
      <c r="G20" s="251"/>
      <c r="H20" s="251"/>
      <c r="I20" s="251"/>
      <c r="J20" s="251"/>
      <c r="K20" s="251"/>
      <c r="L20" s="251"/>
    </row>
    <row r="21" spans="1:12" ht="25.8" x14ac:dyDescent="0.8">
      <c r="A21" s="252" t="s">
        <v>854</v>
      </c>
      <c r="B21" s="252"/>
      <c r="C21" s="252"/>
      <c r="D21" s="252"/>
      <c r="E21" s="252"/>
      <c r="F21" s="252"/>
      <c r="G21" s="252"/>
      <c r="H21" s="252"/>
      <c r="I21" s="252"/>
      <c r="J21" s="252"/>
      <c r="K21" s="252"/>
      <c r="L21" s="252"/>
    </row>
    <row r="22" spans="1:12" ht="17.399999999999999" x14ac:dyDescent="0.55000000000000004">
      <c r="A22" s="107"/>
      <c r="B22" s="107"/>
      <c r="C22" s="107"/>
      <c r="D22" s="107"/>
      <c r="E22" s="107"/>
      <c r="F22" s="107"/>
      <c r="G22" s="108"/>
      <c r="H22" s="108"/>
      <c r="I22" s="108"/>
      <c r="J22" s="108"/>
      <c r="K22" s="105"/>
      <c r="L22" s="105"/>
    </row>
    <row r="23" spans="1:12" ht="17.399999999999999" x14ac:dyDescent="0.55000000000000004">
      <c r="A23" s="107"/>
      <c r="B23" s="107"/>
      <c r="C23" s="107"/>
      <c r="D23" s="107"/>
      <c r="E23" s="107"/>
      <c r="F23" s="107"/>
      <c r="G23" s="108"/>
      <c r="H23" s="108"/>
      <c r="I23" s="108"/>
      <c r="J23" s="108"/>
      <c r="K23" s="105"/>
      <c r="L23" s="105"/>
    </row>
    <row r="24" spans="1:12" ht="17.399999999999999" x14ac:dyDescent="0.55000000000000004">
      <c r="A24" s="107"/>
      <c r="B24" s="107"/>
      <c r="C24" s="107"/>
      <c r="D24" s="107"/>
      <c r="E24" s="107"/>
      <c r="F24" s="107"/>
      <c r="G24" s="108"/>
      <c r="H24" s="108"/>
      <c r="I24" s="108"/>
      <c r="J24" s="108"/>
      <c r="K24" s="105"/>
      <c r="L24" s="105"/>
    </row>
    <row r="25" spans="1:12" ht="17.399999999999999" x14ac:dyDescent="0.55000000000000004">
      <c r="A25" s="107"/>
      <c r="B25" s="107"/>
      <c r="C25" s="107"/>
      <c r="D25" s="107"/>
      <c r="E25" s="107"/>
      <c r="F25" s="107"/>
      <c r="G25" s="108"/>
      <c r="H25" s="108"/>
      <c r="I25" s="108"/>
      <c r="J25" s="108"/>
      <c r="K25" s="105"/>
      <c r="L25" s="105"/>
    </row>
    <row r="26" spans="1:12" ht="17.399999999999999" x14ac:dyDescent="0.55000000000000004">
      <c r="A26" s="107"/>
      <c r="B26" s="107"/>
      <c r="C26" s="107"/>
      <c r="D26" s="107"/>
      <c r="E26" s="107"/>
      <c r="F26" s="107"/>
      <c r="G26" s="108"/>
      <c r="H26" s="108"/>
      <c r="I26" s="108"/>
      <c r="J26" s="108"/>
      <c r="K26" s="105"/>
      <c r="L26" s="105"/>
    </row>
    <row r="27" spans="1:12" ht="21.6" x14ac:dyDescent="0.65">
      <c r="A27" s="109"/>
      <c r="B27" s="110"/>
      <c r="C27" s="111" t="s">
        <v>751</v>
      </c>
      <c r="D27" s="114" t="s">
        <v>752</v>
      </c>
      <c r="E27" s="115" t="s">
        <v>753</v>
      </c>
      <c r="F27" s="116" t="s">
        <v>754</v>
      </c>
      <c r="G27" s="108"/>
      <c r="H27" s="108"/>
      <c r="I27" s="108"/>
      <c r="J27" s="108"/>
      <c r="K27" s="105"/>
      <c r="L27" s="105"/>
    </row>
    <row r="28" spans="1:12" ht="17.399999999999999" x14ac:dyDescent="0.55000000000000004">
      <c r="A28" s="109"/>
      <c r="B28" s="109"/>
      <c r="C28" s="112"/>
      <c r="D28" s="109"/>
      <c r="E28" s="106"/>
      <c r="F28" s="113"/>
      <c r="G28" s="108"/>
      <c r="H28" s="108"/>
      <c r="I28" s="108"/>
      <c r="J28" s="108"/>
      <c r="K28" s="105"/>
      <c r="L28" s="105"/>
    </row>
    <row r="29" spans="1:12" ht="17.399999999999999" x14ac:dyDescent="0.55000000000000004">
      <c r="A29" s="106"/>
      <c r="B29" s="106"/>
      <c r="C29" s="106"/>
      <c r="D29" s="106"/>
      <c r="E29" s="106"/>
      <c r="F29" s="106"/>
      <c r="G29" s="108"/>
      <c r="H29" s="108"/>
      <c r="I29" s="108"/>
      <c r="J29" s="108"/>
      <c r="K29" s="105"/>
      <c r="L29" s="105"/>
    </row>
    <row r="30" spans="1:12" ht="17.399999999999999" x14ac:dyDescent="0.55000000000000004">
      <c r="A30" s="106"/>
      <c r="B30" s="106"/>
      <c r="C30" s="106"/>
      <c r="D30" s="106"/>
      <c r="E30" s="106"/>
      <c r="F30" s="106"/>
      <c r="G30" s="108"/>
      <c r="H30" s="108"/>
      <c r="I30" s="108"/>
      <c r="J30" s="108"/>
      <c r="K30" s="105"/>
      <c r="L30" s="105"/>
    </row>
    <row r="31" spans="1:12" ht="17.399999999999999" x14ac:dyDescent="0.55000000000000004">
      <c r="A31" s="106"/>
      <c r="B31" s="106"/>
      <c r="C31" s="106"/>
      <c r="D31" s="106"/>
      <c r="E31" s="106"/>
      <c r="F31" s="106"/>
      <c r="G31" s="108"/>
      <c r="H31" s="108"/>
      <c r="I31" s="108"/>
      <c r="J31" s="108"/>
      <c r="K31" s="105"/>
      <c r="L31" s="105"/>
    </row>
    <row r="32" spans="1:12" ht="17.399999999999999" x14ac:dyDescent="0.55000000000000004">
      <c r="A32" s="106"/>
      <c r="B32" s="106"/>
      <c r="C32" s="106"/>
      <c r="D32" s="106"/>
      <c r="E32" s="106"/>
      <c r="F32" s="106"/>
      <c r="G32" s="108"/>
      <c r="H32" s="108"/>
      <c r="I32" s="108"/>
      <c r="J32" s="108"/>
      <c r="K32" s="105"/>
      <c r="L32" s="105"/>
    </row>
    <row r="33" spans="1:12" ht="34.200000000000003" customHeight="1" x14ac:dyDescent="0.55000000000000004">
      <c r="A33" s="104"/>
      <c r="B33" s="104"/>
      <c r="C33" s="104"/>
      <c r="D33" s="104"/>
      <c r="E33" s="104"/>
      <c r="F33" s="254" t="s">
        <v>811</v>
      </c>
      <c r="G33" s="255"/>
      <c r="H33" s="255"/>
      <c r="I33" s="255"/>
      <c r="J33" s="255"/>
      <c r="K33" s="255"/>
      <c r="L33" s="255"/>
    </row>
    <row r="34" spans="1:12" ht="17.399999999999999" x14ac:dyDescent="0.55000000000000004">
      <c r="A34" s="104"/>
      <c r="B34" s="104"/>
      <c r="C34" s="104"/>
      <c r="D34" s="104"/>
      <c r="E34" s="104"/>
      <c r="F34" s="104"/>
      <c r="G34" s="104"/>
      <c r="H34" s="104"/>
      <c r="I34" s="104"/>
      <c r="J34" s="104"/>
      <c r="K34" s="105"/>
      <c r="L34" s="105"/>
    </row>
    <row r="35" spans="1:12" ht="17.399999999999999" x14ac:dyDescent="0.55000000000000004">
      <c r="A35" s="104"/>
      <c r="B35" s="104"/>
      <c r="C35" s="104"/>
      <c r="D35" s="104"/>
      <c r="E35" s="104"/>
      <c r="F35" s="104"/>
      <c r="G35" s="104"/>
      <c r="H35" s="104"/>
      <c r="I35" s="104"/>
      <c r="J35" s="104"/>
      <c r="K35" s="105"/>
      <c r="L35" s="105"/>
    </row>
    <row r="39" spans="1:12" ht="17.399999999999999" x14ac:dyDescent="0.55000000000000004">
      <c r="A39" s="253" t="s">
        <v>794</v>
      </c>
      <c r="B39" s="253"/>
      <c r="C39" s="253"/>
      <c r="D39" s="222"/>
      <c r="E39" s="222"/>
      <c r="F39" s="223"/>
      <c r="G39" s="223"/>
      <c r="H39" s="223"/>
      <c r="I39" s="223"/>
      <c r="J39" s="223"/>
      <c r="K39" s="223"/>
    </row>
    <row r="40" spans="1:12" ht="17.399999999999999" x14ac:dyDescent="0.55000000000000004">
      <c r="A40" s="249" t="str">
        <f>'گزارش خودی غیر طبی'!B8</f>
        <v>تحلیل نمرات نهایی گزارش ارزیابی خودی</v>
      </c>
      <c r="B40" s="249"/>
      <c r="C40" s="249"/>
      <c r="D40" s="249"/>
      <c r="E40" s="249"/>
      <c r="F40" s="247" t="s">
        <v>853</v>
      </c>
      <c r="G40" s="247"/>
      <c r="H40" s="247"/>
      <c r="I40" s="247"/>
      <c r="J40" s="247"/>
      <c r="K40" s="247"/>
      <c r="L40" s="224">
        <v>2</v>
      </c>
    </row>
    <row r="41" spans="1:12" ht="17.399999999999999" x14ac:dyDescent="0.55000000000000004">
      <c r="A41" s="249" t="str">
        <f>'گزارش خودی غیر طبی'!B34</f>
        <v xml:space="preserve">اطلاعات در مورد تماس با پوهنتون </v>
      </c>
      <c r="B41" s="249"/>
      <c r="C41" s="249"/>
      <c r="D41" s="249"/>
      <c r="E41" s="249"/>
      <c r="F41" s="247" t="s">
        <v>853</v>
      </c>
      <c r="G41" s="247"/>
      <c r="H41" s="247"/>
      <c r="I41" s="247"/>
      <c r="J41" s="247"/>
      <c r="K41" s="247"/>
      <c r="L41" s="224"/>
    </row>
    <row r="42" spans="1:12" ht="17.399999999999999" x14ac:dyDescent="0.55000000000000004">
      <c r="A42" s="249" t="str">
        <f>'گزارش خودی غیر طبی'!B42</f>
        <v xml:space="preserve">تماس ابتدائی با پوهنتون حین بازنگری مسلکی </v>
      </c>
      <c r="B42" s="249"/>
      <c r="C42" s="249"/>
      <c r="D42" s="249"/>
      <c r="E42" s="249"/>
      <c r="F42" s="247" t="s">
        <v>853</v>
      </c>
      <c r="G42" s="247"/>
      <c r="H42" s="247"/>
      <c r="I42" s="247"/>
      <c r="J42" s="247"/>
      <c r="K42" s="247"/>
      <c r="L42" s="224"/>
    </row>
    <row r="43" spans="1:12" ht="17.399999999999999" x14ac:dyDescent="0.55000000000000004">
      <c r="A43" s="249" t="str">
        <f>'گزارش خودی غیر طبی'!B47</f>
        <v>مقدمه</v>
      </c>
      <c r="B43" s="249"/>
      <c r="C43" s="249"/>
      <c r="D43" s="249"/>
      <c r="E43" s="249"/>
      <c r="F43" s="247" t="s">
        <v>853</v>
      </c>
      <c r="G43" s="247"/>
      <c r="H43" s="247"/>
      <c r="I43" s="247"/>
      <c r="J43" s="247"/>
      <c r="K43" s="247"/>
      <c r="L43" s="224"/>
    </row>
    <row r="44" spans="1:12" ht="17.399999999999999" x14ac:dyDescent="0.55000000000000004">
      <c r="A44" s="249" t="str">
        <f>'گزارش خودی غیر طبی'!B53</f>
        <v>تعریفات</v>
      </c>
      <c r="B44" s="249"/>
      <c r="C44" s="249"/>
      <c r="D44" s="155"/>
      <c r="E44" s="155"/>
      <c r="F44" s="247" t="s">
        <v>853</v>
      </c>
      <c r="G44" s="247"/>
      <c r="H44" s="247"/>
      <c r="I44" s="247"/>
      <c r="J44" s="247"/>
      <c r="K44" s="247"/>
      <c r="L44" s="224"/>
    </row>
    <row r="45" spans="1:12" ht="17.399999999999999" x14ac:dyDescent="0.55000000000000004">
      <c r="A45" s="249" t="str">
        <f>'گزارش خودی غیر طبی'!B61</f>
        <v>نحوه نمره‌دهی چارچوب اعتباردهی در پروسه بازنگری و ارزیابی خودی</v>
      </c>
      <c r="B45" s="249"/>
      <c r="C45" s="249"/>
      <c r="D45" s="249"/>
      <c r="E45" s="249"/>
      <c r="F45" s="247" t="s">
        <v>853</v>
      </c>
      <c r="G45" s="247"/>
      <c r="H45" s="247"/>
      <c r="I45" s="247"/>
      <c r="J45" s="247"/>
      <c r="K45" s="247"/>
      <c r="L45" s="224"/>
    </row>
    <row r="46" spans="1:12" ht="17.399999999999999" x14ac:dyDescent="0.55000000000000004">
      <c r="A46" s="249" t="str">
        <f>'گزارش خودی غیر طبی'!B104</f>
        <v>بدیل کلمات خارجی در این چارچوب</v>
      </c>
      <c r="B46" s="249"/>
      <c r="C46" s="249"/>
      <c r="D46" s="249"/>
      <c r="E46" s="249"/>
      <c r="F46" s="247" t="s">
        <v>853</v>
      </c>
      <c r="G46" s="247"/>
      <c r="H46" s="247"/>
      <c r="I46" s="247"/>
      <c r="J46" s="247"/>
      <c r="K46" s="247"/>
      <c r="L46" s="224"/>
    </row>
    <row r="47" spans="1:12" ht="17.399999999999999" x14ac:dyDescent="0.55000000000000004">
      <c r="A47" s="249" t="str">
        <f>'گزارش خودی غیر طبی'!B132</f>
        <v>معلومات در مورد سوابق پوهنتون</v>
      </c>
      <c r="B47" s="249"/>
      <c r="C47" s="249"/>
      <c r="D47" s="155"/>
      <c r="E47" s="155"/>
      <c r="F47" s="247" t="s">
        <v>853</v>
      </c>
      <c r="G47" s="247"/>
      <c r="H47" s="247"/>
      <c r="I47" s="247"/>
      <c r="J47" s="247"/>
      <c r="K47" s="247"/>
      <c r="L47" s="224"/>
    </row>
    <row r="48" spans="1:12" ht="17.399999999999999" x14ac:dyDescent="0.55000000000000004">
      <c r="A48" s="249" t="str">
        <f>'گزارش خودی غیر طبی'!B159</f>
        <v>دیدگاه و مأموریت پوهنتون</v>
      </c>
      <c r="B48" s="249"/>
      <c r="C48" s="249"/>
      <c r="D48" s="249"/>
      <c r="E48" s="155"/>
      <c r="F48" s="247" t="s">
        <v>853</v>
      </c>
      <c r="G48" s="247"/>
      <c r="H48" s="247"/>
      <c r="I48" s="247"/>
      <c r="J48" s="247"/>
      <c r="K48" s="247"/>
      <c r="L48" s="224"/>
    </row>
    <row r="49" spans="1:12" ht="17.399999999999999" x14ac:dyDescent="0.55000000000000004">
      <c r="A49" s="249" t="str">
        <f>'گزارش خودی غیر طبی'!B171</f>
        <v xml:space="preserve">حقایق و ارقام </v>
      </c>
      <c r="B49" s="249"/>
      <c r="C49" s="155"/>
      <c r="D49" s="155"/>
      <c r="E49" s="155"/>
      <c r="F49" s="247" t="s">
        <v>853</v>
      </c>
      <c r="G49" s="247"/>
      <c r="H49" s="247"/>
      <c r="I49" s="247"/>
      <c r="J49" s="247"/>
      <c r="K49" s="247"/>
      <c r="L49" s="224"/>
    </row>
    <row r="50" spans="1:12" ht="17.399999999999999" x14ac:dyDescent="0.55000000000000004">
      <c r="A50" s="249" t="str">
        <f>'گزارش خودی غیر طبی'!B296</f>
        <v>ساختار سازمانی و کمیته‌ها</v>
      </c>
      <c r="B50" s="249"/>
      <c r="C50" s="249"/>
      <c r="D50" s="155"/>
      <c r="E50" s="155"/>
      <c r="F50" s="247" t="s">
        <v>853</v>
      </c>
      <c r="G50" s="247"/>
      <c r="H50" s="247"/>
      <c r="I50" s="247"/>
      <c r="J50" s="247"/>
      <c r="K50" s="247"/>
      <c r="L50" s="224"/>
    </row>
    <row r="51" spans="1:12" ht="17.399999999999999" x14ac:dyDescent="0.55000000000000004">
      <c r="A51" s="249" t="str">
        <f>'گزارش خودی غیر طبی'!B310</f>
        <v xml:space="preserve">معلومات راجع به ارتقای کیفیت </v>
      </c>
      <c r="B51" s="249"/>
      <c r="C51" s="249"/>
      <c r="D51" s="249"/>
      <c r="E51" s="155"/>
      <c r="F51" s="247" t="s">
        <v>853</v>
      </c>
      <c r="G51" s="247"/>
      <c r="H51" s="247"/>
      <c r="I51" s="247"/>
      <c r="J51" s="247"/>
      <c r="K51" s="247"/>
      <c r="L51" s="224"/>
    </row>
    <row r="52" spans="1:12" ht="17.399999999999999" x14ac:dyDescent="0.55000000000000004">
      <c r="A52" s="249" t="str">
        <f>'گزارش خودی غیر طبی'!B367</f>
        <v>مدارک دقیق حمایوی</v>
      </c>
      <c r="B52" s="249"/>
      <c r="C52" s="249"/>
      <c r="D52" s="155"/>
      <c r="E52" s="155"/>
      <c r="F52" s="247" t="s">
        <v>853</v>
      </c>
      <c r="G52" s="247"/>
      <c r="H52" s="247"/>
      <c r="I52" s="247"/>
      <c r="J52" s="247"/>
      <c r="K52" s="247"/>
      <c r="L52" s="224"/>
    </row>
    <row r="53" spans="1:12" ht="17.399999999999999" x14ac:dyDescent="0.55000000000000004">
      <c r="A53" s="248" t="str">
        <f>'گزارش خودی غیر طبی'!H10</f>
        <v>دیدگاه، مأموریت و پلان گذاری استراتیژیک</v>
      </c>
      <c r="B53" s="248"/>
      <c r="C53" s="248"/>
      <c r="D53" s="248"/>
      <c r="E53" s="222"/>
      <c r="F53" s="247" t="s">
        <v>853</v>
      </c>
      <c r="G53" s="247"/>
      <c r="H53" s="247"/>
      <c r="I53" s="247"/>
      <c r="J53" s="247"/>
      <c r="K53" s="247"/>
      <c r="L53" s="224"/>
    </row>
    <row r="54" spans="1:12" ht="17.399999999999999" x14ac:dyDescent="0.55000000000000004">
      <c r="A54" s="248" t="str">
        <f>'گزارش خودی غیر طبی'!H11</f>
        <v>سهم‌ پوهنتون در انکشاف جامعه و تطبیق پالیسی‌های نظام</v>
      </c>
      <c r="B54" s="248"/>
      <c r="C54" s="248"/>
      <c r="D54" s="248"/>
      <c r="E54" s="222"/>
      <c r="F54" s="247" t="s">
        <v>853</v>
      </c>
      <c r="G54" s="247"/>
      <c r="H54" s="247"/>
      <c r="I54" s="247"/>
      <c r="J54" s="247"/>
      <c r="K54" s="247"/>
      <c r="L54" s="224"/>
    </row>
    <row r="55" spans="1:12" ht="17.399999999999999" x14ac:dyDescent="0.55000000000000004">
      <c r="A55" s="248" t="str">
        <f>'گزارش خودی غیر طبی'!H12</f>
        <v>رهبری و اداره</v>
      </c>
      <c r="B55" s="248"/>
      <c r="C55" s="248"/>
      <c r="D55" s="248"/>
      <c r="E55" s="222"/>
      <c r="F55" s="247" t="s">
        <v>853</v>
      </c>
      <c r="G55" s="247"/>
      <c r="H55" s="247"/>
      <c r="I55" s="247"/>
      <c r="J55" s="247"/>
      <c r="K55" s="247"/>
      <c r="L55" s="224"/>
    </row>
    <row r="56" spans="1:12" ht="17.399999999999999" x14ac:dyDescent="0.55000000000000004">
      <c r="A56" s="248" t="str">
        <f>'گزارش خودی غیر طبی'!H13</f>
        <v>منابع مالی و مدیریت آن</v>
      </c>
      <c r="B56" s="248"/>
      <c r="C56" s="248"/>
      <c r="D56" s="248"/>
      <c r="E56" s="222"/>
      <c r="F56" s="247" t="s">
        <v>853</v>
      </c>
      <c r="G56" s="247"/>
      <c r="H56" s="247"/>
      <c r="I56" s="247"/>
      <c r="J56" s="247"/>
      <c r="K56" s="247"/>
      <c r="L56" s="224"/>
    </row>
    <row r="57" spans="1:12" ht="17.399999999999999" x14ac:dyDescent="0.55000000000000004">
      <c r="A57" s="248" t="str">
        <f>'گزارش خودی غیر طبی'!H14</f>
        <v>برنامه‌های علمی</v>
      </c>
      <c r="B57" s="248"/>
      <c r="C57" s="248"/>
      <c r="D57" s="248"/>
      <c r="E57" s="222"/>
      <c r="F57" s="247" t="s">
        <v>853</v>
      </c>
      <c r="G57" s="247"/>
      <c r="H57" s="247"/>
      <c r="I57" s="247"/>
      <c r="J57" s="247"/>
      <c r="K57" s="247"/>
      <c r="L57" s="224"/>
    </row>
    <row r="58" spans="1:12" ht="17.399999999999999" x14ac:dyDescent="0.55000000000000004">
      <c r="A58" s="248" t="str">
        <f>'گزارش خودی غیر طبی'!H15</f>
        <v>تحقیق</v>
      </c>
      <c r="B58" s="248"/>
      <c r="C58" s="248"/>
      <c r="D58" s="248"/>
      <c r="E58" s="222"/>
      <c r="F58" s="247" t="s">
        <v>853</v>
      </c>
      <c r="G58" s="247"/>
      <c r="H58" s="247"/>
      <c r="I58" s="247"/>
      <c r="J58" s="247"/>
      <c r="K58" s="247"/>
      <c r="L58" s="224"/>
    </row>
    <row r="59" spans="1:12" ht="17.399999999999999" x14ac:dyDescent="0.55000000000000004">
      <c r="A59" s="248" t="str">
        <f>'گزارش خودی غیر طبی'!H16</f>
        <v>استادان و کارمندان</v>
      </c>
      <c r="B59" s="248"/>
      <c r="C59" s="248"/>
      <c r="D59" s="248"/>
      <c r="E59" s="222"/>
      <c r="F59" s="247" t="s">
        <v>853</v>
      </c>
      <c r="G59" s="247"/>
      <c r="H59" s="247"/>
      <c r="I59" s="247"/>
      <c r="J59" s="247"/>
      <c r="K59" s="247"/>
      <c r="L59" s="224"/>
    </row>
    <row r="60" spans="1:12" ht="17.399999999999999" x14ac:dyDescent="0.55000000000000004">
      <c r="A60" s="248" t="str">
        <f>'گزارش خودی غیر طبی'!H17</f>
        <v>تجارب محصل</v>
      </c>
      <c r="B60" s="248"/>
      <c r="C60" s="248"/>
      <c r="D60" s="248"/>
      <c r="E60" s="222"/>
      <c r="F60" s="247" t="s">
        <v>853</v>
      </c>
      <c r="G60" s="247"/>
      <c r="H60" s="247"/>
      <c r="I60" s="247"/>
      <c r="J60" s="247"/>
      <c r="K60" s="247"/>
      <c r="L60" s="224"/>
    </row>
    <row r="61" spans="1:12" ht="17.399999999999999" x14ac:dyDescent="0.55000000000000004">
      <c r="A61" s="248" t="str">
        <f>'گزارش خودی غیر طبی'!H18</f>
        <v>بهبود و ارتقای کیفیت</v>
      </c>
      <c r="B61" s="248"/>
      <c r="C61" s="248"/>
      <c r="D61" s="248"/>
      <c r="E61" s="222"/>
      <c r="F61" s="247" t="s">
        <v>853</v>
      </c>
      <c r="G61" s="247"/>
      <c r="H61" s="247"/>
      <c r="I61" s="247"/>
      <c r="J61" s="247"/>
      <c r="K61" s="247"/>
      <c r="L61" s="224"/>
    </row>
    <row r="62" spans="1:12" ht="17.399999999999999" x14ac:dyDescent="0.55000000000000004">
      <c r="A62" s="248" t="str">
        <f>'گزارش خودی غیر طبی'!H19</f>
        <v>کتابخانه و منابع معلوماتی</v>
      </c>
      <c r="B62" s="248"/>
      <c r="C62" s="248"/>
      <c r="D62" s="248"/>
      <c r="E62" s="222"/>
      <c r="F62" s="247" t="s">
        <v>853</v>
      </c>
      <c r="G62" s="247"/>
      <c r="H62" s="247"/>
      <c r="I62" s="247"/>
      <c r="J62" s="247"/>
      <c r="K62" s="247"/>
      <c r="L62" s="224"/>
    </row>
    <row r="63" spans="1:12" ht="17.399999999999999" x14ac:dyDescent="0.55000000000000004">
      <c r="A63" s="248" t="str">
        <f>'گزارش خودی غیر طبی'!H20</f>
        <v>زیربنا، تسهیلات تدریسی و تکنالوژی معلوماتی</v>
      </c>
      <c r="B63" s="248"/>
      <c r="C63" s="248"/>
      <c r="D63" s="248"/>
      <c r="E63" s="222"/>
      <c r="F63" s="247" t="s">
        <v>853</v>
      </c>
      <c r="G63" s="247"/>
      <c r="H63" s="247"/>
      <c r="I63" s="247"/>
      <c r="J63" s="247"/>
      <c r="K63" s="247"/>
      <c r="L63" s="224"/>
    </row>
    <row r="64" spans="1:12" x14ac:dyDescent="0.3">
      <c r="L64" s="220"/>
    </row>
  </sheetData>
  <sheetProtection password="CA61" sheet="1" objects="1" scenarios="1"/>
  <mergeCells count="58">
    <mergeCell ref="A14:L14"/>
    <mergeCell ref="A6:L6"/>
    <mergeCell ref="A7:L7"/>
    <mergeCell ref="A8:L8"/>
    <mergeCell ref="A9:L9"/>
    <mergeCell ref="A15:L15"/>
    <mergeCell ref="A20:L20"/>
    <mergeCell ref="A21:L21"/>
    <mergeCell ref="A39:C39"/>
    <mergeCell ref="A40:E40"/>
    <mergeCell ref="F40:K40"/>
    <mergeCell ref="F33:L33"/>
    <mergeCell ref="A41:E41"/>
    <mergeCell ref="F41:K41"/>
    <mergeCell ref="A42:E42"/>
    <mergeCell ref="F42:K42"/>
    <mergeCell ref="A43:E43"/>
    <mergeCell ref="F43:K43"/>
    <mergeCell ref="A44:C44"/>
    <mergeCell ref="F44:K44"/>
    <mergeCell ref="A45:E45"/>
    <mergeCell ref="F45:K45"/>
    <mergeCell ref="A46:E46"/>
    <mergeCell ref="F46:K46"/>
    <mergeCell ref="A47:C47"/>
    <mergeCell ref="F47:K47"/>
    <mergeCell ref="A48:D48"/>
    <mergeCell ref="F48:K48"/>
    <mergeCell ref="A49:B49"/>
    <mergeCell ref="F49:K49"/>
    <mergeCell ref="A50:C50"/>
    <mergeCell ref="F50:K50"/>
    <mergeCell ref="A51:D51"/>
    <mergeCell ref="F51:K51"/>
    <mergeCell ref="A52:C52"/>
    <mergeCell ref="F52:K52"/>
    <mergeCell ref="A53:D53"/>
    <mergeCell ref="F53:K53"/>
    <mergeCell ref="F54:K54"/>
    <mergeCell ref="F55:K55"/>
    <mergeCell ref="A54:D54"/>
    <mergeCell ref="A55:D55"/>
    <mergeCell ref="F56:K56"/>
    <mergeCell ref="F57:K57"/>
    <mergeCell ref="F58:K58"/>
    <mergeCell ref="A56:D56"/>
    <mergeCell ref="A57:D57"/>
    <mergeCell ref="A58:D58"/>
    <mergeCell ref="F62:K62"/>
    <mergeCell ref="A63:D63"/>
    <mergeCell ref="F63:K63"/>
    <mergeCell ref="A62:D62"/>
    <mergeCell ref="F59:K59"/>
    <mergeCell ref="F60:K60"/>
    <mergeCell ref="F61:K61"/>
    <mergeCell ref="A59:D59"/>
    <mergeCell ref="A60:D60"/>
    <mergeCell ref="A61:D6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301"/>
  <sheetViews>
    <sheetView showGridLines="0" rightToLeft="1" tabSelected="1" view="pageLayout" topLeftCell="A426" zoomScale="120" zoomScaleNormal="120" zoomScalePageLayoutView="120" workbookViewId="0">
      <selection activeCell="A434" sqref="A434:M434"/>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9.109375" style="17" customWidth="1"/>
    <col min="13" max="13" width="9.88671875" style="17" customWidth="1"/>
    <col min="14" max="16384" width="9.109375" style="17"/>
  </cols>
  <sheetData>
    <row r="1" spans="1:13" ht="4.95" customHeight="1" x14ac:dyDescent="0.4">
      <c r="A1" s="6"/>
      <c r="B1" s="6"/>
      <c r="C1" s="6"/>
      <c r="D1" s="6"/>
      <c r="E1" s="6"/>
      <c r="F1" s="6"/>
      <c r="G1" s="6"/>
      <c r="H1" s="6"/>
      <c r="I1" s="6"/>
      <c r="J1" s="6"/>
      <c r="K1" s="6"/>
      <c r="L1" s="6"/>
      <c r="M1" s="6"/>
    </row>
    <row r="2" spans="1:13" x14ac:dyDescent="0.4">
      <c r="A2" s="6"/>
      <c r="B2" s="6"/>
      <c r="C2" s="6"/>
      <c r="D2" s="17" t="s">
        <v>858</v>
      </c>
      <c r="E2" s="6"/>
      <c r="F2" s="6"/>
      <c r="G2" s="6"/>
      <c r="H2" s="6"/>
      <c r="I2" s="17" t="s">
        <v>856</v>
      </c>
      <c r="J2" s="6"/>
      <c r="K2" s="6"/>
      <c r="L2" s="6"/>
      <c r="M2" s="6"/>
    </row>
    <row r="3" spans="1:13" ht="12" customHeight="1" x14ac:dyDescent="0.4">
      <c r="A3" s="333" t="s">
        <v>80</v>
      </c>
      <c r="B3" s="333"/>
      <c r="C3" s="333"/>
      <c r="D3" s="333"/>
      <c r="E3" s="333"/>
      <c r="F3" s="333"/>
      <c r="G3" s="333"/>
      <c r="H3" s="333"/>
      <c r="I3" s="333"/>
      <c r="J3" s="333"/>
      <c r="K3" s="333"/>
      <c r="L3" s="333"/>
      <c r="M3" s="333"/>
    </row>
    <row r="4" spans="1:13" ht="10.199999999999999" customHeight="1" x14ac:dyDescent="0.4">
      <c r="A4" s="333" t="s">
        <v>755</v>
      </c>
      <c r="B4" s="333"/>
      <c r="C4" s="333"/>
      <c r="D4" s="333"/>
      <c r="E4" s="333"/>
      <c r="F4" s="333"/>
      <c r="G4" s="333"/>
      <c r="H4" s="333"/>
      <c r="I4" s="333"/>
      <c r="J4" s="333"/>
      <c r="K4" s="333"/>
      <c r="L4" s="333"/>
      <c r="M4" s="333"/>
    </row>
    <row r="5" spans="1:13" x14ac:dyDescent="0.4">
      <c r="A5" s="333" t="s">
        <v>81</v>
      </c>
      <c r="B5" s="333"/>
      <c r="C5" s="333"/>
      <c r="D5" s="333"/>
      <c r="E5" s="333"/>
      <c r="F5" s="333"/>
      <c r="G5" s="333"/>
      <c r="H5" s="333"/>
      <c r="I5" s="333"/>
      <c r="J5" s="333"/>
      <c r="K5" s="333"/>
      <c r="L5" s="333"/>
      <c r="M5" s="333"/>
    </row>
    <row r="6" spans="1:13" x14ac:dyDescent="0.4">
      <c r="A6" s="333" t="s">
        <v>951</v>
      </c>
      <c r="B6" s="333"/>
      <c r="C6" s="333"/>
      <c r="D6" s="333"/>
      <c r="E6" s="333"/>
      <c r="F6" s="333"/>
      <c r="G6" s="333"/>
      <c r="H6" s="333"/>
      <c r="I6" s="333"/>
      <c r="J6" s="333"/>
      <c r="K6" s="333"/>
      <c r="L6" s="333"/>
      <c r="M6" s="333"/>
    </row>
    <row r="7" spans="1:13" ht="17.399999999999999" customHeight="1" x14ac:dyDescent="0.55000000000000004">
      <c r="A7" s="313" t="str">
        <f>'پشتی خودی غیر طبی'!A14</f>
        <v>اسم پوهنتون درج گردد</v>
      </c>
      <c r="B7" s="313"/>
      <c r="C7" s="313"/>
      <c r="D7" s="313"/>
      <c r="E7" s="313"/>
      <c r="F7" s="96"/>
      <c r="G7" s="334" t="str">
        <f>'پشتی خودی غیر طبی'!A15</f>
        <v>موقعیت دقیق پوهنتون درج گردد</v>
      </c>
      <c r="H7" s="334"/>
      <c r="I7" s="335" t="str">
        <f>'پشتی خودی غیر طبی'!C27</f>
        <v xml:space="preserve">تاریخ ارزیابی: </v>
      </c>
      <c r="J7" s="335"/>
      <c r="K7" s="101"/>
      <c r="L7" s="102" t="str">
        <f>'پشتی خودی غیر طبی'!D27</f>
        <v>1400/11/11</v>
      </c>
      <c r="M7" s="148" t="str">
        <f>'پشتی خودی غیر طبی'!F27</f>
        <v>1400/11/12</v>
      </c>
    </row>
    <row r="8" spans="1:13" ht="16.8" thickBot="1" x14ac:dyDescent="0.45">
      <c r="A8" s="148">
        <v>1</v>
      </c>
      <c r="B8" s="96" t="s">
        <v>825</v>
      </c>
      <c r="C8" s="96"/>
      <c r="D8" s="96"/>
      <c r="E8" s="96"/>
      <c r="F8" s="96"/>
      <c r="G8" s="96"/>
      <c r="H8" s="96"/>
      <c r="I8" s="96"/>
      <c r="J8" s="96"/>
      <c r="K8" s="96"/>
      <c r="L8" s="96"/>
      <c r="M8" s="96"/>
    </row>
    <row r="9" spans="1:13" ht="29.4" customHeight="1" x14ac:dyDescent="0.4">
      <c r="A9" s="148"/>
      <c r="B9" s="96"/>
      <c r="C9" s="148"/>
      <c r="D9" s="19"/>
      <c r="E9" s="148"/>
      <c r="F9" s="341" t="s">
        <v>6</v>
      </c>
      <c r="G9" s="301"/>
      <c r="H9" s="238" t="s">
        <v>67</v>
      </c>
      <c r="I9" s="236" t="s">
        <v>703</v>
      </c>
      <c r="J9" s="321" t="s">
        <v>702</v>
      </c>
      <c r="K9" s="321"/>
      <c r="L9" s="236" t="s">
        <v>798</v>
      </c>
      <c r="M9" s="237" t="s">
        <v>799</v>
      </c>
    </row>
    <row r="10" spans="1:13" ht="13.95" customHeight="1" x14ac:dyDescent="0.4">
      <c r="A10" s="148"/>
      <c r="B10" s="227" t="str">
        <f>IF(AND(L10&gt;=4%,L10&lt;=8%),"کسب مرحله اول اعتباردهی",IF(AND(L10&gt;=0%,L10&lt;4%),"عدم کسب مرحله اول اعتباردهی"))</f>
        <v>کسب مرحله اول اعتباردهی</v>
      </c>
      <c r="C10" s="228" t="str">
        <f>IF(AND(L10&gt;=4.8%,L10&lt;=8%),"کسب مرحله دوم اعتباردهی",IF(AND(L10&gt;=0%,L10&lt;4.8%),"عدم کسب مرحله دوم اعتباردهی"))</f>
        <v>کسب مرحله دوم اعتباردهی</v>
      </c>
      <c r="D10" s="229" t="str">
        <f>IF(AND(L10&gt;=6.4%,L10&lt;=8%),"کسب مرحله سوم اعتباردهی",IF(AND(L10&gt;=0%,L10&lt;6.4%),"عدم کسب مرحله سوم اعتباردهی"))</f>
        <v>کسب مرحله سوم اعتباردهی</v>
      </c>
      <c r="E10" s="127"/>
      <c r="F10" s="338">
        <v>1</v>
      </c>
      <c r="G10" s="339"/>
      <c r="H10" s="230" t="s">
        <v>274</v>
      </c>
      <c r="I10" s="235">
        <v>0.08</v>
      </c>
      <c r="J10" s="340">
        <f>I436</f>
        <v>96</v>
      </c>
      <c r="K10" s="340"/>
      <c r="L10" s="231">
        <f>M10*I10/J10</f>
        <v>6.5666666666666665E-2</v>
      </c>
      <c r="M10" s="232">
        <f>M436</f>
        <v>78.8</v>
      </c>
    </row>
    <row r="11" spans="1:13" ht="13.95" customHeight="1" x14ac:dyDescent="0.4">
      <c r="A11" s="148"/>
      <c r="B11" s="227" t="str">
        <f>IF(AND(L11&gt;=4%,L11&lt;=8%),"کسب مرحله اول اعتباردهی",IF(AND(L11&gt;=0%,L11&lt;4%),"عدم کسب مرحله اول اعتباردهی"))</f>
        <v>کسب مرحله اول اعتباردهی</v>
      </c>
      <c r="C11" s="228" t="str">
        <f>IF(AND(L11&gt;=4.8%,L11&lt;=8%),"کسب مرحله دوم اعتباردهی",IF(AND(L11&gt;=0%,L11&lt;4.8%),"عدم کسب مرحله دوم اعتباردهی"))</f>
        <v>کسب مرحله دوم اعتباردهی</v>
      </c>
      <c r="D11" s="229" t="str">
        <f>IF(AND(L11&gt;=6.4%,L11&lt;=8%),"کسب مرحله سوم اعتباردهی",IF(AND(L11&gt;=0%,L11&lt;6.4%),"عدم کسب مرحله سوم اعتباردهی"))</f>
        <v>کسب مرحله سوم اعتباردهی</v>
      </c>
      <c r="E11" s="127"/>
      <c r="F11" s="338">
        <v>2</v>
      </c>
      <c r="G11" s="339"/>
      <c r="H11" s="230" t="s">
        <v>524</v>
      </c>
      <c r="I11" s="233">
        <v>0.08</v>
      </c>
      <c r="J11" s="340">
        <f>I555</f>
        <v>46</v>
      </c>
      <c r="K11" s="340"/>
      <c r="L11" s="231">
        <f t="shared" ref="L11:L19" si="0">M11*I11/J11</f>
        <v>6.9565217391304349E-2</v>
      </c>
      <c r="M11" s="232">
        <f>M555</f>
        <v>40</v>
      </c>
    </row>
    <row r="12" spans="1:13" ht="13.95" customHeight="1" x14ac:dyDescent="0.55000000000000004">
      <c r="A12" s="148"/>
      <c r="B12" s="227" t="str">
        <f>IF(AND(L12&gt;=3.5%,L12&lt;=7%),"کسب مرحله اول اعتباردهی",IF(AND(L12&gt;=0%,L12&lt;3.5%),"عدم کسب مرحله اول اعتباردهی"))</f>
        <v>کسب مرحله اول اعتباردهی</v>
      </c>
      <c r="C12" s="228" t="str">
        <f>IF(AND(L12&gt;=4.2%,L12&lt;=7%),"کسب مرحله دوم اعتباردهی",IF(AND(L12&gt;=0%,L12&lt;4.2%),"عدم کسب مرحله دوم اعتباردهی"))</f>
        <v>کسب مرحله دوم اعتباردهی</v>
      </c>
      <c r="D12" s="229" t="str">
        <f>IF(AND(L12&gt;=5.6%,L12&lt;=7%),"کسب مرحله سوم اعتباردهی",IF(AND(L12&gt;=0%,L12&lt;5.6%),"عدم کسب مرحله سوم اعتباردهی"))</f>
        <v>عدم کسب مرحله سوم اعتباردهی</v>
      </c>
      <c r="E12" s="127"/>
      <c r="F12" s="338">
        <v>3</v>
      </c>
      <c r="G12" s="339"/>
      <c r="H12" s="234" t="s">
        <v>224</v>
      </c>
      <c r="I12" s="235">
        <v>7.0000000000000007E-2</v>
      </c>
      <c r="J12" s="340">
        <f>I600</f>
        <v>48</v>
      </c>
      <c r="K12" s="340"/>
      <c r="L12" s="231">
        <f t="shared" si="0"/>
        <v>5.3958333333333337E-2</v>
      </c>
      <c r="M12" s="232">
        <f>M600</f>
        <v>37</v>
      </c>
    </row>
    <row r="13" spans="1:13" ht="13.95" customHeight="1" x14ac:dyDescent="0.55000000000000004">
      <c r="A13" s="148"/>
      <c r="B13" s="227" t="str">
        <f>IF(AND(L13&gt;=3.2%,L13&lt;=8%),"کسب مرحله اول اعتباردهی",IF(AND(L13&gt;=0%,L13&lt;3.2%),"عدم کسب مرحله اول اعتباردهی"))</f>
        <v>کسب مرحله اول اعتباردهی</v>
      </c>
      <c r="C13" s="228" t="str">
        <f>IF(AND(L13&gt;=4%,L13&lt;=8%),"کسب مرحله دوم اعتباردهی",IF(AND(L13&gt;=0%,L13&lt;4%),"عدم کسب مرحله دوم اعتباردهی"))</f>
        <v>کسب مرحله دوم اعتباردهی</v>
      </c>
      <c r="D13" s="229" t="str">
        <f>IF(AND(L13&gt;=5.6%,L13&lt;=8%),"کسب مرحله سوم اعتباردهی",IF(AND(L13&gt;=0%,L13&lt;5.6%),"عدم کسب مرحله سوم اعتباردهی"))</f>
        <v>کسب مرحله سوم اعتباردهی</v>
      </c>
      <c r="E13" s="127"/>
      <c r="F13" s="338">
        <v>4</v>
      </c>
      <c r="G13" s="339"/>
      <c r="H13" s="234" t="s">
        <v>219</v>
      </c>
      <c r="I13" s="235">
        <v>0.08</v>
      </c>
      <c r="J13" s="340">
        <f>I668</f>
        <v>47</v>
      </c>
      <c r="K13" s="340"/>
      <c r="L13" s="231">
        <f t="shared" si="0"/>
        <v>6.9600000000000009E-2</v>
      </c>
      <c r="M13" s="232">
        <f>M668</f>
        <v>40.89</v>
      </c>
    </row>
    <row r="14" spans="1:13" ht="13.95" customHeight="1" x14ac:dyDescent="0.55000000000000004">
      <c r="A14" s="148"/>
      <c r="B14" s="227" t="str">
        <f>IF(AND(L14&gt;=5.6%,L14&lt;=14%),"کسب مرحله اول اعتباردهی",IF(AND(L14&gt;=0%,L14&lt;5.6%),"عدم کسب مرحله اول اعتباردهی"))</f>
        <v>کسب مرحله اول اعتباردهی</v>
      </c>
      <c r="C14" s="228" t="str">
        <f>IF(AND(L14&gt;=7%,L14&lt;=14%),"کسب مرحله دوم اعتباردهی",IF(AND(L14&gt;=0%,L14&lt;7%),"عدم کسب مرحله دوم اعتباردهی"))</f>
        <v>کسب مرحله دوم اعتباردهی</v>
      </c>
      <c r="D14" s="229" t="str">
        <f>IF(AND(L14&gt;=11.2%,L14&lt;=14%),"کسب مرحله سوم اعتباردهی",IF(AND(L14&gt;=0%,L14&lt;11.2%),"عدم کسب مرحله سوم اعتباردهی"))</f>
        <v>کسب مرحله سوم اعتباردهی</v>
      </c>
      <c r="E14" s="127"/>
      <c r="F14" s="338">
        <v>5</v>
      </c>
      <c r="G14" s="339"/>
      <c r="H14" s="234" t="s">
        <v>320</v>
      </c>
      <c r="I14" s="235">
        <v>0.14000000000000001</v>
      </c>
      <c r="J14" s="340">
        <f>I723</f>
        <v>105</v>
      </c>
      <c r="K14" s="340"/>
      <c r="L14" s="231">
        <f t="shared" si="0"/>
        <v>0.11333333333333334</v>
      </c>
      <c r="M14" s="232">
        <f>M723</f>
        <v>85</v>
      </c>
    </row>
    <row r="15" spans="1:13" ht="13.95" customHeight="1" x14ac:dyDescent="0.55000000000000004">
      <c r="A15" s="148"/>
      <c r="B15" s="227" t="str">
        <f>IF(AND(L15&gt;=3%,L15&lt;=10%),"کسب مرحله اول اعتباردهی",IF(AND(L15&gt;=0%,L15&lt;3%),"عدم کسب مرحله اول اعتباردهی"))</f>
        <v>کسب مرحله اول اعتباردهی</v>
      </c>
      <c r="C15" s="228" t="str">
        <f>IF(AND(L15&gt;=5%,L15&lt;=10%),"کسب مرحله دوم اعتباردهی",IF(AND(L15&gt;=0%,L15&lt;5%),"عدم کسب مرحله دوم اعتباردهی"))</f>
        <v>کسب مرحله دوم اعتباردهی</v>
      </c>
      <c r="D15" s="229" t="str">
        <f>IF(AND(L15&gt;=7%,L15&lt;=10%),"کسب مرحله سوم اعتباردهی",IF(AND(L15&gt;=0%,L15&lt;7%),"عدم کسب مرحله سوم اعتباردهی"))</f>
        <v>کسب مرحله سوم اعتباردهی</v>
      </c>
      <c r="E15" s="127"/>
      <c r="F15" s="338">
        <v>6</v>
      </c>
      <c r="G15" s="339"/>
      <c r="H15" s="234" t="s">
        <v>220</v>
      </c>
      <c r="I15" s="235">
        <v>0.1</v>
      </c>
      <c r="J15" s="340">
        <f>I832</f>
        <v>96</v>
      </c>
      <c r="K15" s="340"/>
      <c r="L15" s="231">
        <f t="shared" si="0"/>
        <v>0.10000000000000002</v>
      </c>
      <c r="M15" s="232">
        <f>M832</f>
        <v>96</v>
      </c>
    </row>
    <row r="16" spans="1:13" ht="13.95" customHeight="1" x14ac:dyDescent="0.55000000000000004">
      <c r="A16" s="148"/>
      <c r="B16" s="227" t="str">
        <f>IF(AND(L16&gt;=4.5%,L16&lt;=9%),"کسب مرحله اول اعتباردهی",IF(AND(L16&gt;=0%,L16&lt;4.5%),"عدم کسب مرحله اول اعتباردهی"))</f>
        <v>کسب مرحله اول اعتباردهی</v>
      </c>
      <c r="C16" s="228" t="str">
        <f>IF(AND(L16&gt;=5.4%,L16&lt;=9%),"کسب مرحله دوم اعتباردهی",IF(AND(L16&gt;=0%,L16&lt;5.4%),"عدم کسب مرحله دوم اعتباردهی"))</f>
        <v>کسب مرحله دوم اعتباردهی</v>
      </c>
      <c r="D16" s="229" t="str">
        <f>IF(AND(L16&gt;=7.2%,L16&lt;=9%),"کسب مرحله سوم اعتباردهی",IF(AND(L16&gt;=0%,L16&lt;7.2%),"عدم کسب مرحله سوم اعتباردهی"))</f>
        <v>کسب مرحله سوم اعتباردهی</v>
      </c>
      <c r="E16" s="127"/>
      <c r="F16" s="338">
        <v>7</v>
      </c>
      <c r="G16" s="339"/>
      <c r="H16" s="234" t="s">
        <v>700</v>
      </c>
      <c r="I16" s="235">
        <v>0.09</v>
      </c>
      <c r="J16" s="340">
        <f>I913</f>
        <v>90</v>
      </c>
      <c r="K16" s="340"/>
      <c r="L16" s="231">
        <f t="shared" si="0"/>
        <v>0.09</v>
      </c>
      <c r="M16" s="232">
        <f>M913</f>
        <v>90</v>
      </c>
    </row>
    <row r="17" spans="1:13" ht="13.95" customHeight="1" x14ac:dyDescent="0.55000000000000004">
      <c r="A17" s="148"/>
      <c r="B17" s="227" t="str">
        <f>IF(AND(L17&gt;=3.2%,L17&lt;=8%),"کسب مرحله اول اعتباردهی",IF(AND(L17&gt;=0%,L17&lt;3.2%),"عدم کسب مرحله اول اعتباردهی"))</f>
        <v>کسب مرحله اول اعتباردهی</v>
      </c>
      <c r="C17" s="228" t="str">
        <f>IF(AND(L17&gt;=4%,L17&lt;=8%),"کسب مرحله دوم اعتباردهی",IF(AND(L17&gt;=0%,L17&lt;4%),"عدم کسب مرحله دوم اعتباردهی"))</f>
        <v>کسب مرحله دوم اعتباردهی</v>
      </c>
      <c r="D17" s="229" t="str">
        <f>IF(AND(L17&gt;=6.4%,L17&lt;=8%),"کسب مرحله سوم اعتباردهی",IF(AND(L17&gt;=0%,L17&lt;6.4%),"عدم کسب مرحله سوم اعتباردهی"))</f>
        <v>کسب مرحله سوم اعتباردهی</v>
      </c>
      <c r="E17" s="127"/>
      <c r="F17" s="338">
        <v>8</v>
      </c>
      <c r="G17" s="339"/>
      <c r="H17" s="234" t="s">
        <v>225</v>
      </c>
      <c r="I17" s="235">
        <v>0.08</v>
      </c>
      <c r="J17" s="340">
        <f>I1028</f>
        <v>91</v>
      </c>
      <c r="K17" s="340"/>
      <c r="L17" s="231">
        <f t="shared" si="0"/>
        <v>6.6294505494505496E-2</v>
      </c>
      <c r="M17" s="232">
        <f>M1028</f>
        <v>75.41</v>
      </c>
    </row>
    <row r="18" spans="1:13" ht="13.95" customHeight="1" x14ac:dyDescent="0.55000000000000004">
      <c r="A18" s="148"/>
      <c r="B18" s="227" t="str">
        <f>IF(AND(L18&gt;=2%,L18&lt;=4%),"کسب مرحله اول اعتباردهی",IF(AND(L18&gt;=0%,L18&lt;2%),"عدم کسب مرحله اول اعتباردهی"))</f>
        <v>کسب مرحله اول اعتباردهی</v>
      </c>
      <c r="C18" s="228" t="str">
        <f>IF(AND(L18&gt;=2.4%,L18&lt;=4%),"کسب مرحله دوم اعتباردهی",IF(AND(L18&gt;=0%,L18&lt;2.4%),"عدم کسب مرحله دوم اعتباردهی"))</f>
        <v>کسب مرحله دوم اعتباردهی</v>
      </c>
      <c r="D18" s="229" t="str">
        <f>IF(AND(L18&gt;=3.6%,L18&lt;=4%),"کسب مرحله سوم اعتباردهی",IF(AND(L18&gt;=0%,L18&lt;3.6%),"عدم کسب مرحله سوم اعتباردهی"))</f>
        <v>کسب مرحله سوم اعتباردهی</v>
      </c>
      <c r="E18" s="127"/>
      <c r="F18" s="338">
        <v>9</v>
      </c>
      <c r="G18" s="339"/>
      <c r="H18" s="234" t="s">
        <v>226</v>
      </c>
      <c r="I18" s="235">
        <v>0.04</v>
      </c>
      <c r="J18" s="340">
        <f>I1121</f>
        <v>42</v>
      </c>
      <c r="K18" s="340"/>
      <c r="L18" s="231">
        <f t="shared" si="0"/>
        <v>3.619047619047619E-2</v>
      </c>
      <c r="M18" s="232">
        <f>M1121</f>
        <v>38</v>
      </c>
    </row>
    <row r="19" spans="1:13" ht="13.95" customHeight="1" x14ac:dyDescent="0.55000000000000004">
      <c r="A19" s="148"/>
      <c r="B19" s="227" t="str">
        <f>IF(AND(L19&gt;=3.6%,L19&lt;=9%),"کسب مرحله اول اعتباردهی",IF(AND(L19&gt;=0%,L19&lt;3.6%),"عدم کسب مرحله اول اعتباردهی"))</f>
        <v>کسب مرحله اول اعتباردهی</v>
      </c>
      <c r="C19" s="228" t="str">
        <f>IF(AND(L19&gt;=4.5%,L19&lt;=9%),"کسب مرحله دوم اعتباردهی",IF(AND(L19&gt;=0%,L19&lt;4.5%),"عدم کسب مرحله دوم اعتباردهی"))</f>
        <v>کسب مرحله دوم اعتباردهی</v>
      </c>
      <c r="D19" s="229" t="str">
        <f>IF(AND(L19&gt;=7.2%,L19&lt;=9%),"کسب مرحله سوم اعتباردهی",IF(AND(L19&gt;=0%,L19&lt;7.2%),"عدم کسب مرحله سوم اعتباردهی"))</f>
        <v>کسب مرحله سوم اعتباردهی</v>
      </c>
      <c r="E19" s="127"/>
      <c r="F19" s="338">
        <v>10</v>
      </c>
      <c r="G19" s="339"/>
      <c r="H19" s="234" t="s">
        <v>221</v>
      </c>
      <c r="I19" s="235">
        <v>0.09</v>
      </c>
      <c r="J19" s="340">
        <f>I1170</f>
        <v>57</v>
      </c>
      <c r="K19" s="340"/>
      <c r="L19" s="231">
        <f t="shared" si="0"/>
        <v>7.7368421052631586E-2</v>
      </c>
      <c r="M19" s="232">
        <f>M1170</f>
        <v>49</v>
      </c>
    </row>
    <row r="20" spans="1:13" ht="13.95" customHeight="1" x14ac:dyDescent="0.55000000000000004">
      <c r="A20" s="148"/>
      <c r="B20" s="227" t="str">
        <f>IF(AND(L20&gt;=5.25%,L20&lt;=15%),"کسب مرحله اول اعتباردهی",IF(AND(L20&gt;=0%,L20&lt;5.25%),"عدم کسب مرحله اول اعتباردهی"))</f>
        <v>عدم کسب مرحله اول اعتباردهی</v>
      </c>
      <c r="C20" s="228" t="str">
        <f>IF(AND(L20&gt;=7.5%,L20&lt;=15%),"کسب مرحله دوم اعتباردهی",IF(AND(L20&gt;=0%,L20&lt;7.5%),"عدم کسب مرحله دوم اعتباردهی"))</f>
        <v>عدم کسب مرحله دوم اعتباردهی</v>
      </c>
      <c r="D20" s="229" t="str">
        <f>IF(AND(L20&gt;=12%,L20&lt;=15%),"کسب مرحله سوم اعتباردهی",IF(AND(L20&gt;=0%,L20&lt;12%),"عدم کسب مرحله سوم اعتباردهی"))</f>
        <v>عدم کسب مرحله سوم اعتباردهی</v>
      </c>
      <c r="E20" s="127"/>
      <c r="F20" s="338">
        <v>11</v>
      </c>
      <c r="G20" s="339"/>
      <c r="H20" s="234" t="s">
        <v>227</v>
      </c>
      <c r="I20" s="235">
        <v>0.15</v>
      </c>
      <c r="J20" s="340">
        <f>I1223</f>
        <v>156</v>
      </c>
      <c r="K20" s="340"/>
      <c r="L20" s="231">
        <f>M20*I20/J20</f>
        <v>3.461538461538461E-2</v>
      </c>
      <c r="M20" s="232">
        <f>M1223</f>
        <v>36</v>
      </c>
    </row>
    <row r="21" spans="1:13" ht="13.95" customHeight="1" x14ac:dyDescent="0.5">
      <c r="A21" s="6"/>
      <c r="B21" s="130"/>
      <c r="C21" s="131"/>
      <c r="D21" s="127"/>
      <c r="E21" s="184"/>
      <c r="F21" s="350" t="s">
        <v>68</v>
      </c>
      <c r="G21" s="351"/>
      <c r="H21" s="351"/>
      <c r="I21" s="352">
        <f>SUM(J10:K20)</f>
        <v>874</v>
      </c>
      <c r="J21" s="352"/>
      <c r="K21" s="352"/>
      <c r="L21" s="352"/>
      <c r="M21" s="353"/>
    </row>
    <row r="22" spans="1:13" ht="13.95" customHeight="1" x14ac:dyDescent="0.5">
      <c r="A22" s="6"/>
      <c r="B22" s="130"/>
      <c r="C22" s="131"/>
      <c r="D22" s="127"/>
      <c r="E22" s="184"/>
      <c r="F22" s="350" t="s">
        <v>701</v>
      </c>
      <c r="G22" s="351"/>
      <c r="H22" s="351"/>
      <c r="I22" s="354">
        <f>I21*1/I21</f>
        <v>1</v>
      </c>
      <c r="J22" s="354"/>
      <c r="K22" s="354"/>
      <c r="L22" s="354"/>
      <c r="M22" s="355"/>
    </row>
    <row r="23" spans="1:13" ht="19.2" x14ac:dyDescent="0.6">
      <c r="A23" s="6"/>
      <c r="B23" s="130"/>
      <c r="C23" s="131"/>
      <c r="D23" s="127"/>
      <c r="E23" s="185"/>
      <c r="F23" s="342" t="s">
        <v>800</v>
      </c>
      <c r="G23" s="343"/>
      <c r="H23" s="343"/>
      <c r="I23" s="356">
        <f>SUM(M10:M20)</f>
        <v>666.1</v>
      </c>
      <c r="J23" s="356"/>
      <c r="K23" s="356"/>
      <c r="L23" s="356"/>
      <c r="M23" s="357"/>
    </row>
    <row r="24" spans="1:13" ht="19.2" x14ac:dyDescent="0.6">
      <c r="A24" s="6"/>
      <c r="B24" s="130"/>
      <c r="C24" s="131"/>
      <c r="D24" s="127"/>
      <c r="E24" s="10"/>
      <c r="F24" s="342" t="s">
        <v>807</v>
      </c>
      <c r="G24" s="343"/>
      <c r="H24" s="343"/>
      <c r="I24" s="344">
        <f>I23*1/I21</f>
        <v>0.76212814645308924</v>
      </c>
      <c r="J24" s="344"/>
      <c r="K24" s="344"/>
      <c r="L24" s="344"/>
      <c r="M24" s="345"/>
    </row>
    <row r="25" spans="1:13" ht="19.8" thickBot="1" x14ac:dyDescent="0.65">
      <c r="A25" s="6"/>
      <c r="B25" s="130"/>
      <c r="C25" s="131"/>
      <c r="D25" s="127"/>
      <c r="E25" s="10"/>
      <c r="F25" s="346" t="s">
        <v>355</v>
      </c>
      <c r="G25" s="347"/>
      <c r="H25" s="347"/>
      <c r="I25" s="348" t="str">
        <f>IF(AND(COUNTIF(B10:B20,"کسب مرحله اول اعتباردهی")=11,I24&gt;=65%,COUNTIF(C10:C20,"کسب مرحله دوم اعتباردهی")=11,I24&gt;=75%,COUNTIF(D10:E20,"کسب مرحله سوم اعتباردهی")=11,I24&gt;=85%), "کسب مرحله سوم اعتباردهی", IF(AND(COUNTIF(B10:B20,"کسب مرحله اول اعتباردهی")=11,I24&gt;=65%,COUNTIF(C10:C20,"کسب مرحله دوم اعتباردهی")=11,I24&gt;=75%), "کسب مرحله دوم اعتباردهی", IF(AND(COUNTIF(D10:E20,"کسب مرحله سوم اعتباردهی")=11,I24&gt;=85%), "کسب مرحله سوم اعتباردهی", IF(AND(COUNTIF(B10:B20,"کسب مرحله اول اعتباردهی")=11,I24&gt;=65%), "کسب مرحله اول اعتباردهی", "عدم کسب اعتباردهی"))))</f>
        <v>عدم کسب اعتباردهی</v>
      </c>
      <c r="J25" s="348"/>
      <c r="K25" s="348"/>
      <c r="L25" s="348"/>
      <c r="M25" s="349"/>
    </row>
    <row r="26" spans="1:13" ht="5.4" customHeight="1" x14ac:dyDescent="0.6">
      <c r="B26" s="10"/>
      <c r="C26" s="10"/>
      <c r="D26" s="11"/>
      <c r="E26" s="10"/>
      <c r="F26" s="120"/>
      <c r="G26" s="120"/>
      <c r="H26" s="120"/>
      <c r="I26" s="99"/>
      <c r="J26" s="99"/>
      <c r="K26" s="99"/>
      <c r="L26" s="99"/>
      <c r="M26" s="99"/>
    </row>
    <row r="27" spans="1:13" ht="16.2" customHeight="1" x14ac:dyDescent="0.4">
      <c r="A27" s="157"/>
      <c r="B27" s="336" t="s">
        <v>756</v>
      </c>
      <c r="C27" s="336"/>
      <c r="D27" s="336"/>
      <c r="E27" s="336"/>
      <c r="F27" s="336"/>
      <c r="G27" s="336"/>
      <c r="H27" s="336"/>
      <c r="I27" s="336"/>
      <c r="J27" s="336"/>
      <c r="K27" s="336"/>
      <c r="L27" s="336"/>
      <c r="M27" s="336"/>
    </row>
    <row r="28" spans="1:13" ht="16.8" customHeight="1" x14ac:dyDescent="0.4">
      <c r="A28" s="157"/>
      <c r="B28" s="336" t="s">
        <v>757</v>
      </c>
      <c r="C28" s="336"/>
      <c r="D28" s="336"/>
      <c r="E28" s="336"/>
      <c r="F28" s="336"/>
      <c r="G28" s="336"/>
      <c r="H28" s="336"/>
      <c r="I28" s="336"/>
      <c r="J28" s="336"/>
      <c r="K28" s="336"/>
      <c r="L28" s="336"/>
      <c r="M28" s="336"/>
    </row>
    <row r="29" spans="1:13" ht="16.8" customHeight="1" x14ac:dyDescent="0.55000000000000004">
      <c r="A29" s="157"/>
      <c r="B29" s="337" t="s">
        <v>725</v>
      </c>
      <c r="C29" s="337"/>
      <c r="D29" s="337"/>
      <c r="E29" s="97"/>
      <c r="F29" s="97"/>
      <c r="G29" s="97"/>
      <c r="H29" s="337" t="s">
        <v>725</v>
      </c>
      <c r="I29" s="337"/>
      <c r="J29" s="98"/>
      <c r="K29" s="98"/>
      <c r="L29" s="98"/>
      <c r="M29" s="98"/>
    </row>
    <row r="30" spans="1:13" ht="16.8" customHeight="1" x14ac:dyDescent="0.55000000000000004">
      <c r="A30" s="157"/>
      <c r="B30" s="336" t="s">
        <v>726</v>
      </c>
      <c r="C30" s="336"/>
      <c r="D30" s="336"/>
      <c r="E30" s="97"/>
      <c r="F30" s="97"/>
      <c r="G30" s="97"/>
      <c r="H30" s="336" t="s">
        <v>760</v>
      </c>
      <c r="I30" s="336"/>
      <c r="J30" s="98"/>
      <c r="K30" s="98"/>
      <c r="L30" s="98"/>
      <c r="M30" s="98"/>
    </row>
    <row r="31" spans="1:13" ht="16.8" x14ac:dyDescent="0.55000000000000004">
      <c r="A31" s="157"/>
      <c r="B31" s="336" t="s">
        <v>758</v>
      </c>
      <c r="C31" s="336"/>
      <c r="D31" s="336"/>
      <c r="E31" s="97"/>
      <c r="F31" s="97"/>
      <c r="G31" s="97"/>
      <c r="H31" s="336" t="s">
        <v>761</v>
      </c>
      <c r="I31" s="336"/>
      <c r="J31" s="98"/>
      <c r="K31" s="98"/>
      <c r="L31" s="98"/>
      <c r="M31" s="98"/>
    </row>
    <row r="32" spans="1:13" ht="16.8" x14ac:dyDescent="0.55000000000000004">
      <c r="A32" s="157"/>
      <c r="B32" s="336" t="s">
        <v>759</v>
      </c>
      <c r="C32" s="336"/>
      <c r="D32" s="336"/>
      <c r="E32" s="195"/>
      <c r="F32" s="195"/>
      <c r="G32" s="195"/>
      <c r="H32" s="336" t="s">
        <v>762</v>
      </c>
      <c r="I32" s="336"/>
      <c r="J32" s="197"/>
      <c r="K32" s="197"/>
      <c r="L32" s="197"/>
      <c r="M32" s="197"/>
    </row>
    <row r="33" spans="1:13" ht="16.8" x14ac:dyDescent="0.55000000000000004">
      <c r="A33" s="198"/>
      <c r="B33" s="193"/>
      <c r="C33" s="193"/>
      <c r="D33" s="193"/>
      <c r="E33" s="195"/>
      <c r="F33" s="195"/>
      <c r="G33" s="195"/>
      <c r="H33" s="15"/>
      <c r="I33" s="15"/>
      <c r="J33" s="15"/>
      <c r="K33" s="15"/>
      <c r="L33" s="15"/>
      <c r="M33" s="15"/>
    </row>
    <row r="34" spans="1:13" ht="16.8" thickBot="1" x14ac:dyDescent="0.45">
      <c r="A34" s="200">
        <v>1</v>
      </c>
      <c r="B34" s="192" t="s">
        <v>763</v>
      </c>
      <c r="C34" s="192"/>
      <c r="D34" s="192"/>
      <c r="E34" s="192"/>
      <c r="F34" s="192"/>
      <c r="G34" s="192"/>
      <c r="H34" s="192"/>
      <c r="I34" s="192"/>
      <c r="J34" s="192"/>
      <c r="K34" s="192"/>
      <c r="L34" s="192"/>
      <c r="M34" s="192"/>
    </row>
    <row r="35" spans="1:13" ht="16.2" x14ac:dyDescent="0.4">
      <c r="A35" s="208" t="s">
        <v>6</v>
      </c>
      <c r="B35" s="321" t="s">
        <v>727</v>
      </c>
      <c r="C35" s="321"/>
      <c r="D35" s="321"/>
      <c r="E35" s="358" t="s">
        <v>728</v>
      </c>
      <c r="F35" s="358"/>
      <c r="G35" s="358"/>
      <c r="H35" s="358"/>
      <c r="I35" s="358" t="s">
        <v>729</v>
      </c>
      <c r="J35" s="358"/>
      <c r="K35" s="358"/>
      <c r="L35" s="358"/>
      <c r="M35" s="359"/>
    </row>
    <row r="36" spans="1:13" ht="16.8" x14ac:dyDescent="0.4">
      <c r="A36" s="209">
        <v>1</v>
      </c>
      <c r="B36" s="323" t="s">
        <v>764</v>
      </c>
      <c r="C36" s="323"/>
      <c r="D36" s="323"/>
      <c r="E36" s="360"/>
      <c r="F36" s="360"/>
      <c r="G36" s="360"/>
      <c r="H36" s="360"/>
      <c r="I36" s="360"/>
      <c r="J36" s="360"/>
      <c r="K36" s="360"/>
      <c r="L36" s="360"/>
      <c r="M36" s="361"/>
    </row>
    <row r="37" spans="1:13" ht="16.8" x14ac:dyDescent="0.4">
      <c r="A37" s="210">
        <v>2</v>
      </c>
      <c r="B37" s="362" t="s">
        <v>730</v>
      </c>
      <c r="C37" s="362"/>
      <c r="D37" s="362"/>
      <c r="E37" s="360"/>
      <c r="F37" s="360"/>
      <c r="G37" s="360"/>
      <c r="H37" s="360"/>
      <c r="I37" s="360"/>
      <c r="J37" s="360"/>
      <c r="K37" s="360"/>
      <c r="L37" s="360"/>
      <c r="M37" s="361"/>
    </row>
    <row r="38" spans="1:13" ht="16.8" x14ac:dyDescent="0.4">
      <c r="A38" s="210">
        <v>3</v>
      </c>
      <c r="B38" s="362" t="s">
        <v>765</v>
      </c>
      <c r="C38" s="362"/>
      <c r="D38" s="362"/>
      <c r="E38" s="360"/>
      <c r="F38" s="360"/>
      <c r="G38" s="360"/>
      <c r="H38" s="360"/>
      <c r="I38" s="360"/>
      <c r="J38" s="360"/>
      <c r="K38" s="360"/>
      <c r="L38" s="360"/>
      <c r="M38" s="361"/>
    </row>
    <row r="39" spans="1:13" ht="16.8" x14ac:dyDescent="0.4">
      <c r="A39" s="210">
        <v>4</v>
      </c>
      <c r="B39" s="362" t="s">
        <v>766</v>
      </c>
      <c r="C39" s="362"/>
      <c r="D39" s="362"/>
      <c r="E39" s="360"/>
      <c r="F39" s="360"/>
      <c r="G39" s="360"/>
      <c r="H39" s="360"/>
      <c r="I39" s="360"/>
      <c r="J39" s="360"/>
      <c r="K39" s="360"/>
      <c r="L39" s="360"/>
      <c r="M39" s="361"/>
    </row>
    <row r="40" spans="1:13" ht="17.399999999999999" thickBot="1" x14ac:dyDescent="0.45">
      <c r="A40" s="211">
        <v>5</v>
      </c>
      <c r="B40" s="364" t="s">
        <v>731</v>
      </c>
      <c r="C40" s="364"/>
      <c r="D40" s="364"/>
      <c r="E40" s="365"/>
      <c r="F40" s="365"/>
      <c r="G40" s="365"/>
      <c r="H40" s="365"/>
      <c r="I40" s="365"/>
      <c r="J40" s="365"/>
      <c r="K40" s="365"/>
      <c r="L40" s="365"/>
      <c r="M40" s="366"/>
    </row>
    <row r="41" spans="1:13" ht="16.8" x14ac:dyDescent="0.4">
      <c r="A41" s="198"/>
      <c r="B41" s="193"/>
      <c r="C41" s="193"/>
      <c r="D41" s="193"/>
      <c r="E41" s="100"/>
      <c r="F41" s="100"/>
      <c r="G41" s="100"/>
      <c r="H41" s="100"/>
      <c r="I41" s="100"/>
      <c r="J41" s="100"/>
      <c r="K41" s="100"/>
      <c r="L41" s="100"/>
      <c r="M41" s="100"/>
    </row>
    <row r="42" spans="1:13" ht="16.8" thickBot="1" x14ac:dyDescent="0.45">
      <c r="A42" s="200">
        <v>2</v>
      </c>
      <c r="B42" s="192" t="s">
        <v>906</v>
      </c>
      <c r="C42" s="192"/>
      <c r="D42" s="192"/>
      <c r="E42" s="192"/>
      <c r="F42" s="192"/>
      <c r="G42" s="192"/>
      <c r="H42" s="192"/>
      <c r="I42" s="192"/>
      <c r="J42" s="192"/>
      <c r="K42" s="192"/>
      <c r="L42" s="192"/>
      <c r="M42" s="192"/>
    </row>
    <row r="43" spans="1:13" ht="16.8" x14ac:dyDescent="0.4">
      <c r="A43" s="367" t="s">
        <v>732</v>
      </c>
      <c r="B43" s="368"/>
      <c r="C43" s="312"/>
      <c r="D43" s="312"/>
      <c r="E43" s="312"/>
      <c r="F43" s="312"/>
      <c r="G43" s="312"/>
      <c r="H43" s="312"/>
      <c r="I43" s="312"/>
      <c r="J43" s="312"/>
      <c r="K43" s="312"/>
      <c r="L43" s="312"/>
      <c r="M43" s="317"/>
    </row>
    <row r="44" spans="1:13" ht="16.8" x14ac:dyDescent="0.4">
      <c r="A44" s="212" t="s">
        <v>729</v>
      </c>
      <c r="B44" s="199"/>
      <c r="C44" s="258"/>
      <c r="D44" s="258"/>
      <c r="E44" s="258"/>
      <c r="F44" s="258"/>
      <c r="G44" s="258"/>
      <c r="H44" s="258"/>
      <c r="I44" s="258"/>
      <c r="J44" s="258"/>
      <c r="K44" s="258"/>
      <c r="L44" s="258"/>
      <c r="M44" s="289"/>
    </row>
    <row r="45" spans="1:13" ht="17.399999999999999" thickBot="1" x14ac:dyDescent="0.45">
      <c r="A45" s="213" t="s">
        <v>733</v>
      </c>
      <c r="B45" s="214"/>
      <c r="C45" s="290"/>
      <c r="D45" s="290"/>
      <c r="E45" s="290"/>
      <c r="F45" s="290"/>
      <c r="G45" s="290"/>
      <c r="H45" s="290"/>
      <c r="I45" s="290"/>
      <c r="J45" s="290"/>
      <c r="K45" s="290"/>
      <c r="L45" s="290"/>
      <c r="M45" s="291"/>
    </row>
    <row r="46" spans="1:13" ht="16.8" x14ac:dyDescent="0.4">
      <c r="A46" s="196"/>
      <c r="B46" s="196"/>
      <c r="C46" s="193"/>
      <c r="D46" s="193"/>
      <c r="E46" s="193"/>
      <c r="F46" s="193"/>
      <c r="G46" s="193"/>
      <c r="H46" s="193"/>
      <c r="I46" s="193"/>
      <c r="J46" s="193"/>
      <c r="K46" s="193"/>
      <c r="L46" s="193"/>
      <c r="M46" s="193"/>
    </row>
    <row r="47" spans="1:13" ht="16.8" customHeight="1" x14ac:dyDescent="0.4">
      <c r="A47" s="156">
        <v>3</v>
      </c>
      <c r="B47" s="96" t="s">
        <v>734</v>
      </c>
      <c r="C47" s="196"/>
      <c r="D47" s="196"/>
      <c r="E47" s="196"/>
      <c r="F47" s="196"/>
      <c r="G47" s="196"/>
      <c r="H47" s="196"/>
      <c r="I47" s="196"/>
      <c r="J47" s="196"/>
      <c r="K47" s="196"/>
      <c r="L47" s="196"/>
      <c r="M47" s="196"/>
    </row>
    <row r="48" spans="1:13" ht="16.2" customHeight="1" x14ac:dyDescent="0.4">
      <c r="A48" s="369" t="s">
        <v>735</v>
      </c>
      <c r="B48" s="369"/>
      <c r="C48" s="369"/>
      <c r="D48" s="369"/>
      <c r="E48" s="369"/>
      <c r="F48" s="369"/>
      <c r="G48" s="369"/>
      <c r="H48" s="369"/>
      <c r="I48" s="369"/>
      <c r="J48" s="369"/>
      <c r="K48" s="369"/>
      <c r="L48" s="369"/>
      <c r="M48" s="369"/>
    </row>
    <row r="49" spans="1:13" ht="16.8" customHeight="1" x14ac:dyDescent="0.4">
      <c r="A49" s="337" t="s">
        <v>725</v>
      </c>
      <c r="B49" s="337"/>
      <c r="C49" s="337"/>
      <c r="D49" s="337"/>
      <c r="E49" s="337"/>
      <c r="F49" s="337"/>
      <c r="G49" s="337"/>
      <c r="H49" s="337"/>
      <c r="I49" s="337"/>
      <c r="J49" s="337"/>
      <c r="K49" s="337"/>
      <c r="L49" s="337"/>
      <c r="M49" s="337"/>
    </row>
    <row r="50" spans="1:13" ht="16.8" customHeight="1" x14ac:dyDescent="0.4">
      <c r="A50" s="336" t="s">
        <v>768</v>
      </c>
      <c r="B50" s="336"/>
      <c r="C50" s="336"/>
      <c r="D50" s="336"/>
      <c r="E50" s="336"/>
      <c r="F50" s="336"/>
      <c r="G50" s="336"/>
      <c r="H50" s="336"/>
      <c r="I50" s="336"/>
      <c r="J50" s="336"/>
      <c r="K50" s="336"/>
      <c r="L50" s="336"/>
      <c r="M50" s="336"/>
    </row>
    <row r="51" spans="1:13" ht="16.8" customHeight="1" x14ac:dyDescent="0.4">
      <c r="A51" s="336" t="s">
        <v>767</v>
      </c>
      <c r="B51" s="336"/>
      <c r="C51" s="336"/>
      <c r="D51" s="336"/>
      <c r="E51" s="336"/>
      <c r="F51" s="336"/>
      <c r="G51" s="336"/>
      <c r="H51" s="336"/>
      <c r="I51" s="336"/>
      <c r="J51" s="336"/>
      <c r="K51" s="336"/>
      <c r="L51" s="336"/>
      <c r="M51" s="336"/>
    </row>
    <row r="52" spans="1:13" ht="16.8" customHeight="1" x14ac:dyDescent="0.4">
      <c r="A52" s="96"/>
      <c r="B52" s="96"/>
      <c r="C52" s="96"/>
      <c r="D52" s="96"/>
      <c r="E52" s="96"/>
      <c r="F52" s="96"/>
      <c r="G52" s="96"/>
      <c r="H52" s="96"/>
      <c r="I52" s="96"/>
      <c r="J52" s="96"/>
      <c r="K52" s="96"/>
      <c r="L52" s="96"/>
      <c r="M52" s="96"/>
    </row>
    <row r="53" spans="1:13" ht="16.95" customHeight="1" x14ac:dyDescent="0.55000000000000004">
      <c r="A53" s="19">
        <v>4</v>
      </c>
      <c r="B53" s="128" t="s">
        <v>806</v>
      </c>
      <c r="C53" s="123"/>
      <c r="D53" s="123"/>
      <c r="E53" s="123"/>
      <c r="F53" s="123"/>
      <c r="G53" s="123"/>
      <c r="H53" s="123"/>
      <c r="I53" s="124"/>
      <c r="J53" s="124"/>
      <c r="K53" s="103"/>
      <c r="L53" s="103"/>
      <c r="M53" s="103"/>
    </row>
    <row r="54" spans="1:13" ht="16.8" x14ac:dyDescent="0.55000000000000004">
      <c r="A54" s="363" t="s">
        <v>803</v>
      </c>
      <c r="B54" s="363"/>
      <c r="C54" s="363"/>
      <c r="D54" s="363"/>
      <c r="E54" s="363"/>
      <c r="F54" s="363"/>
      <c r="G54" s="363"/>
      <c r="H54" s="363"/>
      <c r="I54" s="363"/>
      <c r="J54" s="363"/>
      <c r="K54" s="103"/>
      <c r="L54" s="103"/>
      <c r="M54" s="103"/>
    </row>
    <row r="55" spans="1:13" ht="16.8" x14ac:dyDescent="0.55000000000000004">
      <c r="A55" s="363" t="s">
        <v>804</v>
      </c>
      <c r="B55" s="363"/>
      <c r="C55" s="363"/>
      <c r="D55" s="363"/>
      <c r="E55" s="363"/>
      <c r="F55" s="363"/>
      <c r="G55" s="363"/>
      <c r="H55" s="363"/>
      <c r="I55" s="363"/>
      <c r="J55" s="363"/>
      <c r="K55" s="103"/>
      <c r="L55" s="103"/>
      <c r="M55" s="103"/>
    </row>
    <row r="56" spans="1:13" ht="16.8" x14ac:dyDescent="0.55000000000000004">
      <c r="A56" s="363" t="s">
        <v>527</v>
      </c>
      <c r="B56" s="363"/>
      <c r="C56" s="363"/>
      <c r="D56" s="363"/>
      <c r="E56" s="363"/>
      <c r="F56" s="363"/>
      <c r="G56" s="363"/>
      <c r="H56" s="363"/>
      <c r="I56" s="363"/>
      <c r="J56" s="363"/>
      <c r="K56" s="103"/>
      <c r="L56" s="103"/>
      <c r="M56" s="103"/>
    </row>
    <row r="57" spans="1:13" ht="16.8" x14ac:dyDescent="0.55000000000000004">
      <c r="A57" s="363" t="s">
        <v>812</v>
      </c>
      <c r="B57" s="363"/>
      <c r="C57" s="363"/>
      <c r="D57" s="363"/>
      <c r="E57" s="363"/>
      <c r="F57" s="363"/>
      <c r="G57" s="363"/>
      <c r="H57" s="363"/>
      <c r="I57" s="363"/>
      <c r="J57" s="363"/>
      <c r="K57" s="103"/>
      <c r="L57" s="103"/>
      <c r="M57" s="103"/>
    </row>
    <row r="58" spans="1:13" ht="16.2" x14ac:dyDescent="0.4">
      <c r="A58" s="363" t="s">
        <v>813</v>
      </c>
      <c r="B58" s="363"/>
      <c r="C58" s="363"/>
      <c r="D58" s="363"/>
      <c r="E58" s="363"/>
      <c r="F58" s="363"/>
      <c r="G58" s="363"/>
      <c r="H58" s="363"/>
      <c r="I58" s="363"/>
      <c r="J58" s="363"/>
      <c r="K58" s="363"/>
      <c r="L58" s="363"/>
      <c r="M58" s="363"/>
    </row>
    <row r="59" spans="1:13" ht="16.2" customHeight="1" x14ac:dyDescent="0.4">
      <c r="A59" s="363" t="s">
        <v>814</v>
      </c>
      <c r="B59" s="363"/>
      <c r="C59" s="363"/>
      <c r="D59" s="363"/>
      <c r="E59" s="363"/>
      <c r="F59" s="363"/>
      <c r="G59" s="363"/>
      <c r="H59" s="363"/>
      <c r="I59" s="363"/>
      <c r="J59" s="363"/>
      <c r="K59" s="363"/>
      <c r="L59" s="363"/>
      <c r="M59" s="363"/>
    </row>
    <row r="60" spans="1:13" ht="6" customHeight="1" x14ac:dyDescent="0.4">
      <c r="A60" s="319"/>
      <c r="B60" s="319"/>
      <c r="C60" s="319"/>
      <c r="D60" s="319"/>
      <c r="E60" s="319"/>
      <c r="F60" s="319"/>
      <c r="G60" s="319"/>
      <c r="H60" s="319"/>
      <c r="I60" s="319"/>
      <c r="J60" s="319"/>
      <c r="K60" s="319"/>
      <c r="L60" s="319"/>
      <c r="M60" s="133"/>
    </row>
    <row r="61" spans="1:13" ht="16.8" customHeight="1" thickBot="1" x14ac:dyDescent="0.45">
      <c r="A61" s="19">
        <v>5</v>
      </c>
      <c r="B61" s="96" t="s">
        <v>855</v>
      </c>
      <c r="C61" s="96"/>
      <c r="D61" s="96"/>
      <c r="E61" s="96"/>
      <c r="F61" s="96"/>
      <c r="G61" s="96"/>
      <c r="H61" s="96"/>
      <c r="I61" s="96"/>
      <c r="J61" s="96"/>
      <c r="K61" s="96"/>
      <c r="L61" s="96"/>
      <c r="M61" s="96"/>
    </row>
    <row r="62" spans="1:13" ht="16.2" customHeight="1" x14ac:dyDescent="0.4">
      <c r="A62" s="320" t="s">
        <v>955</v>
      </c>
      <c r="B62" s="321"/>
      <c r="C62" s="321"/>
      <c r="D62" s="321"/>
      <c r="E62" s="321"/>
      <c r="F62" s="321"/>
      <c r="G62" s="321"/>
      <c r="H62" s="321"/>
      <c r="I62" s="321"/>
      <c r="J62" s="321"/>
      <c r="K62" s="321"/>
      <c r="L62" s="321"/>
      <c r="M62" s="322"/>
    </row>
    <row r="63" spans="1:13" ht="79.8" customHeight="1" x14ac:dyDescent="0.4">
      <c r="A63" s="146" t="s">
        <v>6</v>
      </c>
      <c r="B63" s="326" t="s">
        <v>67</v>
      </c>
      <c r="C63" s="326"/>
      <c r="D63" s="326"/>
      <c r="E63" s="326" t="s">
        <v>795</v>
      </c>
      <c r="F63" s="326"/>
      <c r="G63" s="326"/>
      <c r="H63" s="147" t="s">
        <v>797</v>
      </c>
      <c r="I63" s="327" t="s">
        <v>809</v>
      </c>
      <c r="J63" s="328"/>
      <c r="K63" s="328"/>
      <c r="L63" s="328"/>
      <c r="M63" s="329"/>
    </row>
    <row r="64" spans="1:13" ht="16.8" x14ac:dyDescent="0.4">
      <c r="A64" s="186">
        <f t="shared" ref="A64:A74" si="1">F10</f>
        <v>1</v>
      </c>
      <c r="B64" s="323" t="str">
        <f t="shared" ref="B64:B74" si="2">H10</f>
        <v>دیدگاه، مأموریت و پلان گذاری استراتیژیک</v>
      </c>
      <c r="C64" s="323"/>
      <c r="D64" s="323"/>
      <c r="E64" s="324">
        <f t="shared" ref="E64:E74" si="3">I10</f>
        <v>0.08</v>
      </c>
      <c r="F64" s="325"/>
      <c r="G64" s="325"/>
      <c r="H64" s="187">
        <f t="shared" ref="H64:H74" si="4">J10</f>
        <v>96</v>
      </c>
      <c r="I64" s="330">
        <v>0.5</v>
      </c>
      <c r="J64" s="331"/>
      <c r="K64" s="331"/>
      <c r="L64" s="331"/>
      <c r="M64" s="332"/>
    </row>
    <row r="65" spans="1:13" ht="16.8" x14ac:dyDescent="0.4">
      <c r="A65" s="186">
        <f t="shared" si="1"/>
        <v>2</v>
      </c>
      <c r="B65" s="323" t="str">
        <f t="shared" si="2"/>
        <v>سهم‌ پوهنتون در انکشاف جامعه و تطبیق پالیسی‌های نظام</v>
      </c>
      <c r="C65" s="323"/>
      <c r="D65" s="323"/>
      <c r="E65" s="324">
        <f t="shared" si="3"/>
        <v>0.08</v>
      </c>
      <c r="F65" s="325"/>
      <c r="G65" s="325"/>
      <c r="H65" s="187">
        <f t="shared" si="4"/>
        <v>46</v>
      </c>
      <c r="I65" s="330">
        <v>0.5</v>
      </c>
      <c r="J65" s="331"/>
      <c r="K65" s="331"/>
      <c r="L65" s="331"/>
      <c r="M65" s="332"/>
    </row>
    <row r="66" spans="1:13" ht="16.8" x14ac:dyDescent="0.4">
      <c r="A66" s="186">
        <f t="shared" si="1"/>
        <v>3</v>
      </c>
      <c r="B66" s="323" t="str">
        <f t="shared" si="2"/>
        <v>رهبری و اداره</v>
      </c>
      <c r="C66" s="323"/>
      <c r="D66" s="323"/>
      <c r="E66" s="324">
        <f t="shared" si="3"/>
        <v>7.0000000000000007E-2</v>
      </c>
      <c r="F66" s="325"/>
      <c r="G66" s="325"/>
      <c r="H66" s="187">
        <f t="shared" si="4"/>
        <v>48</v>
      </c>
      <c r="I66" s="330">
        <v>0.5</v>
      </c>
      <c r="J66" s="331"/>
      <c r="K66" s="331"/>
      <c r="L66" s="331"/>
      <c r="M66" s="332"/>
    </row>
    <row r="67" spans="1:13" ht="16.8" x14ac:dyDescent="0.4">
      <c r="A67" s="186">
        <f t="shared" si="1"/>
        <v>4</v>
      </c>
      <c r="B67" s="323" t="str">
        <f t="shared" si="2"/>
        <v>منابع مالی و مدیریت آن</v>
      </c>
      <c r="C67" s="323"/>
      <c r="D67" s="323"/>
      <c r="E67" s="324">
        <f t="shared" si="3"/>
        <v>0.08</v>
      </c>
      <c r="F67" s="325"/>
      <c r="G67" s="325"/>
      <c r="H67" s="187">
        <f t="shared" si="4"/>
        <v>47</v>
      </c>
      <c r="I67" s="330">
        <v>0.4</v>
      </c>
      <c r="J67" s="331"/>
      <c r="K67" s="331"/>
      <c r="L67" s="331"/>
      <c r="M67" s="332"/>
    </row>
    <row r="68" spans="1:13" ht="16.8" x14ac:dyDescent="0.4">
      <c r="A68" s="186">
        <f t="shared" si="1"/>
        <v>5</v>
      </c>
      <c r="B68" s="323" t="str">
        <f t="shared" si="2"/>
        <v>برنامه‌های علمی</v>
      </c>
      <c r="C68" s="323"/>
      <c r="D68" s="323"/>
      <c r="E68" s="324">
        <f t="shared" si="3"/>
        <v>0.14000000000000001</v>
      </c>
      <c r="F68" s="325"/>
      <c r="G68" s="325"/>
      <c r="H68" s="187">
        <f t="shared" si="4"/>
        <v>105</v>
      </c>
      <c r="I68" s="330">
        <v>0.4</v>
      </c>
      <c r="J68" s="331"/>
      <c r="K68" s="331"/>
      <c r="L68" s="331"/>
      <c r="M68" s="332"/>
    </row>
    <row r="69" spans="1:13" ht="16.8" x14ac:dyDescent="0.4">
      <c r="A69" s="186">
        <f t="shared" si="1"/>
        <v>6</v>
      </c>
      <c r="B69" s="323" t="str">
        <f t="shared" si="2"/>
        <v>تحقیق</v>
      </c>
      <c r="C69" s="323"/>
      <c r="D69" s="323"/>
      <c r="E69" s="324">
        <f t="shared" si="3"/>
        <v>0.1</v>
      </c>
      <c r="F69" s="325"/>
      <c r="G69" s="325"/>
      <c r="H69" s="187">
        <f t="shared" si="4"/>
        <v>96</v>
      </c>
      <c r="I69" s="330">
        <v>0.3</v>
      </c>
      <c r="J69" s="331"/>
      <c r="K69" s="331"/>
      <c r="L69" s="331"/>
      <c r="M69" s="332"/>
    </row>
    <row r="70" spans="1:13" ht="16.8" x14ac:dyDescent="0.4">
      <c r="A70" s="186">
        <f t="shared" si="1"/>
        <v>7</v>
      </c>
      <c r="B70" s="323" t="str">
        <f t="shared" si="2"/>
        <v>استادان و کارمندان</v>
      </c>
      <c r="C70" s="323"/>
      <c r="D70" s="323"/>
      <c r="E70" s="324">
        <f t="shared" si="3"/>
        <v>0.09</v>
      </c>
      <c r="F70" s="325"/>
      <c r="G70" s="325"/>
      <c r="H70" s="187">
        <f t="shared" si="4"/>
        <v>90</v>
      </c>
      <c r="I70" s="330">
        <v>0.5</v>
      </c>
      <c r="J70" s="331"/>
      <c r="K70" s="331"/>
      <c r="L70" s="331"/>
      <c r="M70" s="332"/>
    </row>
    <row r="71" spans="1:13" ht="16.8" x14ac:dyDescent="0.4">
      <c r="A71" s="186">
        <f t="shared" si="1"/>
        <v>8</v>
      </c>
      <c r="B71" s="323" t="str">
        <f t="shared" si="2"/>
        <v>تجارب محصل</v>
      </c>
      <c r="C71" s="323"/>
      <c r="D71" s="323"/>
      <c r="E71" s="324">
        <f t="shared" si="3"/>
        <v>0.08</v>
      </c>
      <c r="F71" s="325"/>
      <c r="G71" s="325"/>
      <c r="H71" s="187">
        <f t="shared" si="4"/>
        <v>91</v>
      </c>
      <c r="I71" s="330">
        <v>0.4</v>
      </c>
      <c r="J71" s="331"/>
      <c r="K71" s="331"/>
      <c r="L71" s="331"/>
      <c r="M71" s="332"/>
    </row>
    <row r="72" spans="1:13" ht="16.8" x14ac:dyDescent="0.4">
      <c r="A72" s="186">
        <f t="shared" si="1"/>
        <v>9</v>
      </c>
      <c r="B72" s="323" t="str">
        <f t="shared" si="2"/>
        <v>بهبود و ارتقای کیفیت</v>
      </c>
      <c r="C72" s="323"/>
      <c r="D72" s="323"/>
      <c r="E72" s="324">
        <f t="shared" si="3"/>
        <v>0.04</v>
      </c>
      <c r="F72" s="325"/>
      <c r="G72" s="325"/>
      <c r="H72" s="187">
        <f t="shared" si="4"/>
        <v>42</v>
      </c>
      <c r="I72" s="330">
        <v>0.5</v>
      </c>
      <c r="J72" s="331"/>
      <c r="K72" s="331"/>
      <c r="L72" s="331"/>
      <c r="M72" s="332"/>
    </row>
    <row r="73" spans="1:13" ht="16.8" x14ac:dyDescent="0.4">
      <c r="A73" s="186">
        <f t="shared" si="1"/>
        <v>10</v>
      </c>
      <c r="B73" s="323" t="str">
        <f t="shared" si="2"/>
        <v>کتابخانه و منابع معلوماتی</v>
      </c>
      <c r="C73" s="323"/>
      <c r="D73" s="323"/>
      <c r="E73" s="324">
        <f t="shared" si="3"/>
        <v>0.09</v>
      </c>
      <c r="F73" s="325"/>
      <c r="G73" s="325"/>
      <c r="H73" s="187">
        <f t="shared" si="4"/>
        <v>57</v>
      </c>
      <c r="I73" s="330">
        <v>0.4</v>
      </c>
      <c r="J73" s="331"/>
      <c r="K73" s="331"/>
      <c r="L73" s="331"/>
      <c r="M73" s="332"/>
    </row>
    <row r="74" spans="1:13" ht="17.399999999999999" thickBot="1" x14ac:dyDescent="0.45">
      <c r="A74" s="191">
        <f t="shared" si="1"/>
        <v>11</v>
      </c>
      <c r="B74" s="370" t="str">
        <f t="shared" si="2"/>
        <v>زیربنا، تسهیلات تدریسی و تکنالوژی معلوماتی</v>
      </c>
      <c r="C74" s="370"/>
      <c r="D74" s="370"/>
      <c r="E74" s="371">
        <f t="shared" si="3"/>
        <v>0.15</v>
      </c>
      <c r="F74" s="372"/>
      <c r="G74" s="372"/>
      <c r="H74" s="188">
        <f t="shared" si="4"/>
        <v>156</v>
      </c>
      <c r="I74" s="373">
        <v>0.35</v>
      </c>
      <c r="J74" s="374"/>
      <c r="K74" s="374"/>
      <c r="L74" s="374"/>
      <c r="M74" s="375"/>
    </row>
    <row r="75" spans="1:13" ht="6" customHeight="1" thickBot="1" x14ac:dyDescent="0.45">
      <c r="A75" s="19"/>
      <c r="B75" s="133"/>
      <c r="C75" s="133"/>
      <c r="D75" s="133"/>
      <c r="E75" s="133"/>
      <c r="F75" s="133"/>
      <c r="G75" s="133"/>
      <c r="H75" s="133"/>
      <c r="I75" s="133"/>
      <c r="J75" s="133"/>
      <c r="K75" s="133"/>
      <c r="L75" s="133"/>
      <c r="M75" s="133"/>
    </row>
    <row r="76" spans="1:13" ht="16.2" customHeight="1" x14ac:dyDescent="0.4">
      <c r="A76" s="320" t="s">
        <v>956</v>
      </c>
      <c r="B76" s="321"/>
      <c r="C76" s="321"/>
      <c r="D76" s="321"/>
      <c r="E76" s="321"/>
      <c r="F76" s="321"/>
      <c r="G76" s="321"/>
      <c r="H76" s="321"/>
      <c r="I76" s="321"/>
      <c r="J76" s="321"/>
      <c r="K76" s="321"/>
      <c r="L76" s="321"/>
      <c r="M76" s="322"/>
    </row>
    <row r="77" spans="1:13" ht="81" customHeight="1" x14ac:dyDescent="0.4">
      <c r="A77" s="146" t="s">
        <v>6</v>
      </c>
      <c r="B77" s="326" t="s">
        <v>67</v>
      </c>
      <c r="C77" s="326"/>
      <c r="D77" s="326"/>
      <c r="E77" s="326" t="s">
        <v>795</v>
      </c>
      <c r="F77" s="326"/>
      <c r="G77" s="326"/>
      <c r="H77" s="147" t="s">
        <v>797</v>
      </c>
      <c r="I77" s="327" t="s">
        <v>810</v>
      </c>
      <c r="J77" s="328"/>
      <c r="K77" s="328"/>
      <c r="L77" s="328"/>
      <c r="M77" s="329"/>
    </row>
    <row r="78" spans="1:13" ht="16.8" x14ac:dyDescent="0.4">
      <c r="A78" s="186">
        <f t="shared" ref="A78:A88" si="5">F10</f>
        <v>1</v>
      </c>
      <c r="B78" s="323" t="str">
        <f t="shared" ref="B78:B88" si="6">H10</f>
        <v>دیدگاه، مأموریت و پلان گذاری استراتیژیک</v>
      </c>
      <c r="C78" s="323"/>
      <c r="D78" s="323"/>
      <c r="E78" s="324">
        <f t="shared" ref="E78:E88" si="7">I10</f>
        <v>0.08</v>
      </c>
      <c r="F78" s="325"/>
      <c r="G78" s="325"/>
      <c r="H78" s="187">
        <f t="shared" ref="H78:H88" si="8">J10</f>
        <v>96</v>
      </c>
      <c r="I78" s="330">
        <v>0.6</v>
      </c>
      <c r="J78" s="331"/>
      <c r="K78" s="331"/>
      <c r="L78" s="331"/>
      <c r="M78" s="332"/>
    </row>
    <row r="79" spans="1:13" ht="16.8" customHeight="1" x14ac:dyDescent="0.4">
      <c r="A79" s="186">
        <f t="shared" si="5"/>
        <v>2</v>
      </c>
      <c r="B79" s="323" t="str">
        <f t="shared" si="6"/>
        <v>سهم‌ پوهنتون در انکشاف جامعه و تطبیق پالیسی‌های نظام</v>
      </c>
      <c r="C79" s="323"/>
      <c r="D79" s="323"/>
      <c r="E79" s="324">
        <f t="shared" si="7"/>
        <v>0.08</v>
      </c>
      <c r="F79" s="325"/>
      <c r="G79" s="325"/>
      <c r="H79" s="187">
        <f t="shared" si="8"/>
        <v>46</v>
      </c>
      <c r="I79" s="330">
        <v>0.6</v>
      </c>
      <c r="J79" s="331"/>
      <c r="K79" s="331"/>
      <c r="L79" s="331"/>
      <c r="M79" s="332"/>
    </row>
    <row r="80" spans="1:13" ht="16.8" x14ac:dyDescent="0.4">
      <c r="A80" s="186">
        <f t="shared" si="5"/>
        <v>3</v>
      </c>
      <c r="B80" s="323" t="str">
        <f t="shared" si="6"/>
        <v>رهبری و اداره</v>
      </c>
      <c r="C80" s="323"/>
      <c r="D80" s="323"/>
      <c r="E80" s="324">
        <f t="shared" si="7"/>
        <v>7.0000000000000007E-2</v>
      </c>
      <c r="F80" s="325"/>
      <c r="G80" s="325"/>
      <c r="H80" s="187">
        <f t="shared" si="8"/>
        <v>48</v>
      </c>
      <c r="I80" s="330">
        <v>0.6</v>
      </c>
      <c r="J80" s="331"/>
      <c r="K80" s="331"/>
      <c r="L80" s="331"/>
      <c r="M80" s="332"/>
    </row>
    <row r="81" spans="1:13" ht="16.8" x14ac:dyDescent="0.4">
      <c r="A81" s="186">
        <f t="shared" si="5"/>
        <v>4</v>
      </c>
      <c r="B81" s="323" t="str">
        <f t="shared" si="6"/>
        <v>منابع مالی و مدیریت آن</v>
      </c>
      <c r="C81" s="323"/>
      <c r="D81" s="323"/>
      <c r="E81" s="324">
        <f t="shared" si="7"/>
        <v>0.08</v>
      </c>
      <c r="F81" s="325"/>
      <c r="G81" s="325"/>
      <c r="H81" s="187">
        <f t="shared" si="8"/>
        <v>47</v>
      </c>
      <c r="I81" s="330">
        <v>0.5</v>
      </c>
      <c r="J81" s="331"/>
      <c r="K81" s="331"/>
      <c r="L81" s="331"/>
      <c r="M81" s="332"/>
    </row>
    <row r="82" spans="1:13" ht="16.8" x14ac:dyDescent="0.4">
      <c r="A82" s="186">
        <f t="shared" si="5"/>
        <v>5</v>
      </c>
      <c r="B82" s="323" t="str">
        <f t="shared" si="6"/>
        <v>برنامه‌های علمی</v>
      </c>
      <c r="C82" s="323"/>
      <c r="D82" s="323"/>
      <c r="E82" s="324">
        <f t="shared" si="7"/>
        <v>0.14000000000000001</v>
      </c>
      <c r="F82" s="325"/>
      <c r="G82" s="325"/>
      <c r="H82" s="187">
        <f t="shared" si="8"/>
        <v>105</v>
      </c>
      <c r="I82" s="330">
        <v>0.5</v>
      </c>
      <c r="J82" s="331"/>
      <c r="K82" s="331"/>
      <c r="L82" s="331"/>
      <c r="M82" s="332"/>
    </row>
    <row r="83" spans="1:13" ht="16.8" x14ac:dyDescent="0.4">
      <c r="A83" s="186">
        <f t="shared" si="5"/>
        <v>6</v>
      </c>
      <c r="B83" s="323" t="str">
        <f t="shared" si="6"/>
        <v>تحقیق</v>
      </c>
      <c r="C83" s="323"/>
      <c r="D83" s="323"/>
      <c r="E83" s="324">
        <f t="shared" si="7"/>
        <v>0.1</v>
      </c>
      <c r="F83" s="325"/>
      <c r="G83" s="325"/>
      <c r="H83" s="187">
        <f t="shared" si="8"/>
        <v>96</v>
      </c>
      <c r="I83" s="330">
        <v>0.5</v>
      </c>
      <c r="J83" s="331"/>
      <c r="K83" s="331"/>
      <c r="L83" s="331"/>
      <c r="M83" s="332"/>
    </row>
    <row r="84" spans="1:13" ht="16.8" x14ac:dyDescent="0.4">
      <c r="A84" s="186">
        <f t="shared" si="5"/>
        <v>7</v>
      </c>
      <c r="B84" s="323" t="str">
        <f t="shared" si="6"/>
        <v>استادان و کارمندان</v>
      </c>
      <c r="C84" s="323"/>
      <c r="D84" s="323"/>
      <c r="E84" s="324">
        <f t="shared" si="7"/>
        <v>0.09</v>
      </c>
      <c r="F84" s="325"/>
      <c r="G84" s="325"/>
      <c r="H84" s="187">
        <f t="shared" si="8"/>
        <v>90</v>
      </c>
      <c r="I84" s="330">
        <v>0.6</v>
      </c>
      <c r="J84" s="331"/>
      <c r="K84" s="331"/>
      <c r="L84" s="331"/>
      <c r="M84" s="332"/>
    </row>
    <row r="85" spans="1:13" ht="16.8" x14ac:dyDescent="0.4">
      <c r="A85" s="186">
        <f t="shared" si="5"/>
        <v>8</v>
      </c>
      <c r="B85" s="323" t="str">
        <f t="shared" si="6"/>
        <v>تجارب محصل</v>
      </c>
      <c r="C85" s="323"/>
      <c r="D85" s="323"/>
      <c r="E85" s="324">
        <f t="shared" si="7"/>
        <v>0.08</v>
      </c>
      <c r="F85" s="325"/>
      <c r="G85" s="325"/>
      <c r="H85" s="187">
        <f t="shared" si="8"/>
        <v>91</v>
      </c>
      <c r="I85" s="330">
        <v>0.5</v>
      </c>
      <c r="J85" s="331"/>
      <c r="K85" s="331"/>
      <c r="L85" s="331"/>
      <c r="M85" s="332"/>
    </row>
    <row r="86" spans="1:13" ht="16.8" x14ac:dyDescent="0.4">
      <c r="A86" s="186">
        <f t="shared" si="5"/>
        <v>9</v>
      </c>
      <c r="B86" s="323" t="str">
        <f t="shared" si="6"/>
        <v>بهبود و ارتقای کیفیت</v>
      </c>
      <c r="C86" s="323"/>
      <c r="D86" s="323"/>
      <c r="E86" s="324">
        <f t="shared" si="7"/>
        <v>0.04</v>
      </c>
      <c r="F86" s="325"/>
      <c r="G86" s="325"/>
      <c r="H86" s="187">
        <f t="shared" si="8"/>
        <v>42</v>
      </c>
      <c r="I86" s="330">
        <v>0.6</v>
      </c>
      <c r="J86" s="331"/>
      <c r="K86" s="331"/>
      <c r="L86" s="331"/>
      <c r="M86" s="332"/>
    </row>
    <row r="87" spans="1:13" ht="16.8" x14ac:dyDescent="0.4">
      <c r="A87" s="186">
        <f t="shared" si="5"/>
        <v>10</v>
      </c>
      <c r="B87" s="323" t="str">
        <f t="shared" si="6"/>
        <v>کتابخانه و منابع معلوماتی</v>
      </c>
      <c r="C87" s="323"/>
      <c r="D87" s="323"/>
      <c r="E87" s="324">
        <f t="shared" si="7"/>
        <v>0.09</v>
      </c>
      <c r="F87" s="325"/>
      <c r="G87" s="325"/>
      <c r="H87" s="187">
        <f t="shared" si="8"/>
        <v>57</v>
      </c>
      <c r="I87" s="330">
        <v>0.5</v>
      </c>
      <c r="J87" s="331"/>
      <c r="K87" s="331"/>
      <c r="L87" s="331"/>
      <c r="M87" s="332"/>
    </row>
    <row r="88" spans="1:13" ht="17.399999999999999" thickBot="1" x14ac:dyDescent="0.45">
      <c r="A88" s="191">
        <f t="shared" si="5"/>
        <v>11</v>
      </c>
      <c r="B88" s="370" t="str">
        <f t="shared" si="6"/>
        <v>زیربنا، تسهیلات تدریسی و تکنالوژی معلوماتی</v>
      </c>
      <c r="C88" s="370"/>
      <c r="D88" s="370"/>
      <c r="E88" s="371">
        <f t="shared" si="7"/>
        <v>0.15</v>
      </c>
      <c r="F88" s="372"/>
      <c r="G88" s="372"/>
      <c r="H88" s="188">
        <f t="shared" si="8"/>
        <v>156</v>
      </c>
      <c r="I88" s="373">
        <v>0.5</v>
      </c>
      <c r="J88" s="374"/>
      <c r="K88" s="374"/>
      <c r="L88" s="374"/>
      <c r="M88" s="375"/>
    </row>
    <row r="89" spans="1:13" ht="6" customHeight="1" thickBot="1" x14ac:dyDescent="0.45">
      <c r="A89" s="19"/>
      <c r="B89" s="133"/>
      <c r="C89" s="133"/>
      <c r="D89" s="133"/>
      <c r="E89" s="133"/>
      <c r="F89" s="133"/>
      <c r="G89" s="133"/>
      <c r="H89" s="133"/>
      <c r="I89" s="133"/>
      <c r="J89" s="133"/>
      <c r="K89" s="133"/>
      <c r="L89" s="133"/>
      <c r="M89" s="133"/>
    </row>
    <row r="90" spans="1:13" ht="16.2" customHeight="1" x14ac:dyDescent="0.4">
      <c r="A90" s="320" t="s">
        <v>957</v>
      </c>
      <c r="B90" s="321"/>
      <c r="C90" s="321"/>
      <c r="D90" s="321"/>
      <c r="E90" s="321"/>
      <c r="F90" s="321"/>
      <c r="G90" s="321"/>
      <c r="H90" s="321"/>
      <c r="I90" s="321"/>
      <c r="J90" s="321"/>
      <c r="K90" s="321"/>
      <c r="L90" s="321"/>
      <c r="M90" s="322"/>
    </row>
    <row r="91" spans="1:13" ht="82.2" customHeight="1" x14ac:dyDescent="0.4">
      <c r="A91" s="146" t="s">
        <v>6</v>
      </c>
      <c r="B91" s="326" t="s">
        <v>67</v>
      </c>
      <c r="C91" s="326"/>
      <c r="D91" s="326"/>
      <c r="E91" s="326" t="s">
        <v>795</v>
      </c>
      <c r="F91" s="326"/>
      <c r="G91" s="326"/>
      <c r="H91" s="147" t="s">
        <v>797</v>
      </c>
      <c r="I91" s="327" t="s">
        <v>796</v>
      </c>
      <c r="J91" s="328"/>
      <c r="K91" s="328"/>
      <c r="L91" s="328"/>
      <c r="M91" s="329"/>
    </row>
    <row r="92" spans="1:13" ht="16.8" x14ac:dyDescent="0.4">
      <c r="A92" s="186">
        <f t="shared" ref="A92:A102" si="9">F10</f>
        <v>1</v>
      </c>
      <c r="B92" s="323" t="str">
        <f t="shared" ref="B92:B102" si="10">H10</f>
        <v>دیدگاه، مأموریت و پلان گذاری استراتیژیک</v>
      </c>
      <c r="C92" s="323"/>
      <c r="D92" s="323"/>
      <c r="E92" s="324">
        <f t="shared" ref="E92:E102" si="11">I10</f>
        <v>0.08</v>
      </c>
      <c r="F92" s="325"/>
      <c r="G92" s="325"/>
      <c r="H92" s="187">
        <f t="shared" ref="H92:H102" si="12">J10</f>
        <v>96</v>
      </c>
      <c r="I92" s="330">
        <v>0.8</v>
      </c>
      <c r="J92" s="331"/>
      <c r="K92" s="331"/>
      <c r="L92" s="331"/>
      <c r="M92" s="332"/>
    </row>
    <row r="93" spans="1:13" ht="16.8" x14ac:dyDescent="0.4">
      <c r="A93" s="186">
        <f t="shared" si="9"/>
        <v>2</v>
      </c>
      <c r="B93" s="323" t="str">
        <f t="shared" si="10"/>
        <v>سهم‌ پوهنتون در انکشاف جامعه و تطبیق پالیسی‌های نظام</v>
      </c>
      <c r="C93" s="323"/>
      <c r="D93" s="323"/>
      <c r="E93" s="324">
        <f t="shared" si="11"/>
        <v>0.08</v>
      </c>
      <c r="F93" s="325"/>
      <c r="G93" s="325"/>
      <c r="H93" s="187">
        <f t="shared" si="12"/>
        <v>46</v>
      </c>
      <c r="I93" s="330">
        <v>0.8</v>
      </c>
      <c r="J93" s="331"/>
      <c r="K93" s="331"/>
      <c r="L93" s="331"/>
      <c r="M93" s="332"/>
    </row>
    <row r="94" spans="1:13" ht="16.8" x14ac:dyDescent="0.4">
      <c r="A94" s="186">
        <f t="shared" si="9"/>
        <v>3</v>
      </c>
      <c r="B94" s="323" t="str">
        <f t="shared" si="10"/>
        <v>رهبری و اداره</v>
      </c>
      <c r="C94" s="323"/>
      <c r="D94" s="323"/>
      <c r="E94" s="324">
        <f t="shared" si="11"/>
        <v>7.0000000000000007E-2</v>
      </c>
      <c r="F94" s="325"/>
      <c r="G94" s="325"/>
      <c r="H94" s="187">
        <f t="shared" si="12"/>
        <v>48</v>
      </c>
      <c r="I94" s="330">
        <v>0.8</v>
      </c>
      <c r="J94" s="331"/>
      <c r="K94" s="331"/>
      <c r="L94" s="331"/>
      <c r="M94" s="332"/>
    </row>
    <row r="95" spans="1:13" ht="16.8" x14ac:dyDescent="0.4">
      <c r="A95" s="186">
        <f t="shared" si="9"/>
        <v>4</v>
      </c>
      <c r="B95" s="323" t="str">
        <f t="shared" si="10"/>
        <v>منابع مالی و مدیریت آن</v>
      </c>
      <c r="C95" s="323"/>
      <c r="D95" s="323"/>
      <c r="E95" s="324">
        <f t="shared" si="11"/>
        <v>0.08</v>
      </c>
      <c r="F95" s="325"/>
      <c r="G95" s="325"/>
      <c r="H95" s="187">
        <f t="shared" si="12"/>
        <v>47</v>
      </c>
      <c r="I95" s="330">
        <v>0.7</v>
      </c>
      <c r="J95" s="331"/>
      <c r="K95" s="331"/>
      <c r="L95" s="331"/>
      <c r="M95" s="332"/>
    </row>
    <row r="96" spans="1:13" ht="16.8" x14ac:dyDescent="0.4">
      <c r="A96" s="186">
        <f t="shared" si="9"/>
        <v>5</v>
      </c>
      <c r="B96" s="323" t="str">
        <f t="shared" si="10"/>
        <v>برنامه‌های علمی</v>
      </c>
      <c r="C96" s="323"/>
      <c r="D96" s="323"/>
      <c r="E96" s="324">
        <f t="shared" si="11"/>
        <v>0.14000000000000001</v>
      </c>
      <c r="F96" s="325"/>
      <c r="G96" s="325"/>
      <c r="H96" s="187">
        <f t="shared" si="12"/>
        <v>105</v>
      </c>
      <c r="I96" s="330">
        <v>0.8</v>
      </c>
      <c r="J96" s="331"/>
      <c r="K96" s="331"/>
      <c r="L96" s="331"/>
      <c r="M96" s="332"/>
    </row>
    <row r="97" spans="1:13" ht="16.8" x14ac:dyDescent="0.4">
      <c r="A97" s="186">
        <f t="shared" si="9"/>
        <v>6</v>
      </c>
      <c r="B97" s="323" t="str">
        <f t="shared" si="10"/>
        <v>تحقیق</v>
      </c>
      <c r="C97" s="323"/>
      <c r="D97" s="323"/>
      <c r="E97" s="324">
        <f t="shared" si="11"/>
        <v>0.1</v>
      </c>
      <c r="F97" s="325"/>
      <c r="G97" s="325"/>
      <c r="H97" s="187">
        <f t="shared" si="12"/>
        <v>96</v>
      </c>
      <c r="I97" s="330">
        <v>0.7</v>
      </c>
      <c r="J97" s="331"/>
      <c r="K97" s="331"/>
      <c r="L97" s="331"/>
      <c r="M97" s="332"/>
    </row>
    <row r="98" spans="1:13" ht="16.8" x14ac:dyDescent="0.4">
      <c r="A98" s="186">
        <f t="shared" si="9"/>
        <v>7</v>
      </c>
      <c r="B98" s="323" t="str">
        <f t="shared" si="10"/>
        <v>استادان و کارمندان</v>
      </c>
      <c r="C98" s="323"/>
      <c r="D98" s="323"/>
      <c r="E98" s="324">
        <f t="shared" si="11"/>
        <v>0.09</v>
      </c>
      <c r="F98" s="325"/>
      <c r="G98" s="325"/>
      <c r="H98" s="187">
        <f t="shared" si="12"/>
        <v>90</v>
      </c>
      <c r="I98" s="330">
        <v>0.8</v>
      </c>
      <c r="J98" s="331"/>
      <c r="K98" s="331"/>
      <c r="L98" s="331"/>
      <c r="M98" s="332"/>
    </row>
    <row r="99" spans="1:13" ht="16.8" x14ac:dyDescent="0.4">
      <c r="A99" s="186">
        <f t="shared" si="9"/>
        <v>8</v>
      </c>
      <c r="B99" s="323" t="str">
        <f t="shared" si="10"/>
        <v>تجارب محصل</v>
      </c>
      <c r="C99" s="323"/>
      <c r="D99" s="323"/>
      <c r="E99" s="324">
        <f t="shared" si="11"/>
        <v>0.08</v>
      </c>
      <c r="F99" s="325"/>
      <c r="G99" s="325"/>
      <c r="H99" s="187">
        <f t="shared" si="12"/>
        <v>91</v>
      </c>
      <c r="I99" s="330">
        <v>0.8</v>
      </c>
      <c r="J99" s="331"/>
      <c r="K99" s="331"/>
      <c r="L99" s="331"/>
      <c r="M99" s="332"/>
    </row>
    <row r="100" spans="1:13" ht="16.8" x14ac:dyDescent="0.4">
      <c r="A100" s="186">
        <f t="shared" si="9"/>
        <v>9</v>
      </c>
      <c r="B100" s="323" t="str">
        <f t="shared" si="10"/>
        <v>بهبود و ارتقای کیفیت</v>
      </c>
      <c r="C100" s="323"/>
      <c r="D100" s="323"/>
      <c r="E100" s="324">
        <f t="shared" si="11"/>
        <v>0.04</v>
      </c>
      <c r="F100" s="325"/>
      <c r="G100" s="325"/>
      <c r="H100" s="187">
        <f t="shared" si="12"/>
        <v>42</v>
      </c>
      <c r="I100" s="330">
        <v>0.9</v>
      </c>
      <c r="J100" s="331"/>
      <c r="K100" s="331"/>
      <c r="L100" s="331"/>
      <c r="M100" s="332"/>
    </row>
    <row r="101" spans="1:13" ht="16.8" x14ac:dyDescent="0.4">
      <c r="A101" s="186">
        <f t="shared" si="9"/>
        <v>10</v>
      </c>
      <c r="B101" s="323" t="str">
        <f t="shared" si="10"/>
        <v>کتابخانه و منابع معلوماتی</v>
      </c>
      <c r="C101" s="323"/>
      <c r="D101" s="323"/>
      <c r="E101" s="324">
        <f t="shared" si="11"/>
        <v>0.09</v>
      </c>
      <c r="F101" s="325"/>
      <c r="G101" s="325"/>
      <c r="H101" s="187">
        <f t="shared" si="12"/>
        <v>57</v>
      </c>
      <c r="I101" s="330">
        <v>0.8</v>
      </c>
      <c r="J101" s="331"/>
      <c r="K101" s="331"/>
      <c r="L101" s="331"/>
      <c r="M101" s="332"/>
    </row>
    <row r="102" spans="1:13" ht="17.399999999999999" thickBot="1" x14ac:dyDescent="0.45">
      <c r="A102" s="191">
        <f t="shared" si="9"/>
        <v>11</v>
      </c>
      <c r="B102" s="370" t="str">
        <f t="shared" si="10"/>
        <v>زیربنا، تسهیلات تدریسی و تکنالوژی معلوماتی</v>
      </c>
      <c r="C102" s="370"/>
      <c r="D102" s="370"/>
      <c r="E102" s="371">
        <f t="shared" si="11"/>
        <v>0.15</v>
      </c>
      <c r="F102" s="372"/>
      <c r="G102" s="372"/>
      <c r="H102" s="188">
        <f t="shared" si="12"/>
        <v>156</v>
      </c>
      <c r="I102" s="373">
        <v>0.8</v>
      </c>
      <c r="J102" s="374"/>
      <c r="K102" s="374"/>
      <c r="L102" s="374"/>
      <c r="M102" s="375"/>
    </row>
    <row r="103" spans="1:13" ht="7.95" customHeight="1" x14ac:dyDescent="0.4">
      <c r="A103" s="16"/>
      <c r="B103" s="132"/>
      <c r="C103" s="132"/>
      <c r="D103" s="132"/>
      <c r="E103" s="132"/>
      <c r="F103" s="132"/>
      <c r="G103" s="132"/>
      <c r="H103" s="132"/>
      <c r="I103" s="95"/>
      <c r="J103" s="95"/>
      <c r="K103" s="119"/>
      <c r="L103" s="119"/>
      <c r="M103" s="8"/>
    </row>
    <row r="104" spans="1:13" ht="16.8" thickBot="1" x14ac:dyDescent="0.45">
      <c r="A104" s="189">
        <v>6</v>
      </c>
      <c r="B104" s="221" t="s">
        <v>604</v>
      </c>
      <c r="C104" s="221"/>
      <c r="D104" s="221"/>
      <c r="E104" s="221"/>
      <c r="F104" s="221"/>
      <c r="G104" s="221"/>
      <c r="H104" s="221"/>
      <c r="I104" s="221"/>
      <c r="J104" s="221"/>
      <c r="K104" s="221"/>
      <c r="L104" s="221"/>
      <c r="M104" s="221"/>
    </row>
    <row r="105" spans="1:13" ht="17.399999999999999" customHeight="1" x14ac:dyDescent="0.4">
      <c r="A105" s="158" t="s">
        <v>6</v>
      </c>
      <c r="B105" s="159" t="s">
        <v>538</v>
      </c>
      <c r="C105" s="382" t="s">
        <v>539</v>
      </c>
      <c r="D105" s="383"/>
      <c r="E105" s="383"/>
      <c r="F105" s="383"/>
      <c r="G105" s="384"/>
      <c r="H105" s="382" t="s">
        <v>540</v>
      </c>
      <c r="I105" s="383"/>
      <c r="J105" s="383"/>
      <c r="K105" s="383"/>
      <c r="L105" s="383"/>
      <c r="M105" s="385"/>
    </row>
    <row r="106" spans="1:13" ht="17.399999999999999" customHeight="1" x14ac:dyDescent="0.4">
      <c r="A106" s="160">
        <v>1</v>
      </c>
      <c r="B106" s="161" t="s">
        <v>541</v>
      </c>
      <c r="C106" s="376" t="s">
        <v>542</v>
      </c>
      <c r="D106" s="377"/>
      <c r="E106" s="377"/>
      <c r="F106" s="377"/>
      <c r="G106" s="378"/>
      <c r="H106" s="379" t="s">
        <v>543</v>
      </c>
      <c r="I106" s="380"/>
      <c r="J106" s="380"/>
      <c r="K106" s="380"/>
      <c r="L106" s="380"/>
      <c r="M106" s="381"/>
    </row>
    <row r="107" spans="1:13" ht="17.399999999999999" customHeight="1" x14ac:dyDescent="0.4">
      <c r="A107" s="160">
        <v>2</v>
      </c>
      <c r="B107" s="161" t="s">
        <v>544</v>
      </c>
      <c r="C107" s="376" t="s">
        <v>545</v>
      </c>
      <c r="D107" s="377"/>
      <c r="E107" s="377"/>
      <c r="F107" s="377"/>
      <c r="G107" s="378"/>
      <c r="H107" s="379" t="s">
        <v>885</v>
      </c>
      <c r="I107" s="380"/>
      <c r="J107" s="380"/>
      <c r="K107" s="380"/>
      <c r="L107" s="380"/>
      <c r="M107" s="381"/>
    </row>
    <row r="108" spans="1:13" ht="16.8" x14ac:dyDescent="0.4">
      <c r="A108" s="160">
        <v>3</v>
      </c>
      <c r="B108" s="161" t="s">
        <v>954</v>
      </c>
      <c r="C108" s="376" t="s">
        <v>546</v>
      </c>
      <c r="D108" s="377"/>
      <c r="E108" s="377"/>
      <c r="F108" s="377"/>
      <c r="G108" s="378"/>
      <c r="H108" s="379" t="s">
        <v>547</v>
      </c>
      <c r="I108" s="380"/>
      <c r="J108" s="380"/>
      <c r="K108" s="380"/>
      <c r="L108" s="380"/>
      <c r="M108" s="381"/>
    </row>
    <row r="109" spans="1:13" ht="16.8" x14ac:dyDescent="0.4">
      <c r="A109" s="160">
        <v>4</v>
      </c>
      <c r="B109" s="161" t="s">
        <v>548</v>
      </c>
      <c r="C109" s="376" t="s">
        <v>549</v>
      </c>
      <c r="D109" s="377"/>
      <c r="E109" s="377"/>
      <c r="F109" s="377"/>
      <c r="G109" s="378"/>
      <c r="H109" s="379" t="s">
        <v>550</v>
      </c>
      <c r="I109" s="380"/>
      <c r="J109" s="380"/>
      <c r="K109" s="380"/>
      <c r="L109" s="380"/>
      <c r="M109" s="381"/>
    </row>
    <row r="110" spans="1:13" ht="16.8" x14ac:dyDescent="0.4">
      <c r="A110" s="160">
        <v>5</v>
      </c>
      <c r="B110" s="161" t="s">
        <v>551</v>
      </c>
      <c r="C110" s="376" t="s">
        <v>552</v>
      </c>
      <c r="D110" s="377"/>
      <c r="E110" s="377"/>
      <c r="F110" s="377"/>
      <c r="G110" s="378"/>
      <c r="H110" s="379" t="s">
        <v>551</v>
      </c>
      <c r="I110" s="380"/>
      <c r="J110" s="380"/>
      <c r="K110" s="380"/>
      <c r="L110" s="380"/>
      <c r="M110" s="381"/>
    </row>
    <row r="111" spans="1:13" ht="17.399999999999999" customHeight="1" x14ac:dyDescent="0.4">
      <c r="A111" s="160">
        <v>6</v>
      </c>
      <c r="B111" s="161" t="s">
        <v>553</v>
      </c>
      <c r="C111" s="376" t="s">
        <v>554</v>
      </c>
      <c r="D111" s="377"/>
      <c r="E111" s="377"/>
      <c r="F111" s="377"/>
      <c r="G111" s="378"/>
      <c r="H111" s="379" t="s">
        <v>555</v>
      </c>
      <c r="I111" s="380"/>
      <c r="J111" s="380"/>
      <c r="K111" s="380"/>
      <c r="L111" s="380"/>
      <c r="M111" s="381"/>
    </row>
    <row r="112" spans="1:13" ht="16.8" x14ac:dyDescent="0.4">
      <c r="A112" s="160">
        <v>7</v>
      </c>
      <c r="B112" s="161" t="s">
        <v>556</v>
      </c>
      <c r="C112" s="376" t="s">
        <v>557</v>
      </c>
      <c r="D112" s="377"/>
      <c r="E112" s="377"/>
      <c r="F112" s="377"/>
      <c r="G112" s="378"/>
      <c r="H112" s="379" t="s">
        <v>558</v>
      </c>
      <c r="I112" s="380"/>
      <c r="J112" s="380"/>
      <c r="K112" s="380"/>
      <c r="L112" s="380"/>
      <c r="M112" s="381"/>
    </row>
    <row r="113" spans="1:13" ht="16.8" x14ac:dyDescent="0.4">
      <c r="A113" s="160">
        <v>8</v>
      </c>
      <c r="B113" s="161" t="s">
        <v>559</v>
      </c>
      <c r="C113" s="376" t="s">
        <v>560</v>
      </c>
      <c r="D113" s="377"/>
      <c r="E113" s="377"/>
      <c r="F113" s="377"/>
      <c r="G113" s="378"/>
      <c r="H113" s="379" t="s">
        <v>560</v>
      </c>
      <c r="I113" s="380"/>
      <c r="J113" s="380"/>
      <c r="K113" s="380"/>
      <c r="L113" s="380"/>
      <c r="M113" s="381"/>
    </row>
    <row r="114" spans="1:13" ht="17.399999999999999" customHeight="1" x14ac:dyDescent="0.4">
      <c r="A114" s="160">
        <v>9</v>
      </c>
      <c r="B114" s="161" t="s">
        <v>561</v>
      </c>
      <c r="C114" s="376" t="s">
        <v>562</v>
      </c>
      <c r="D114" s="377"/>
      <c r="E114" s="377"/>
      <c r="F114" s="377"/>
      <c r="G114" s="378"/>
      <c r="H114" s="379" t="s">
        <v>563</v>
      </c>
      <c r="I114" s="380"/>
      <c r="J114" s="380"/>
      <c r="K114" s="380"/>
      <c r="L114" s="380"/>
      <c r="M114" s="381"/>
    </row>
    <row r="115" spans="1:13" ht="17.399999999999999" customHeight="1" x14ac:dyDescent="0.4">
      <c r="A115" s="160">
        <v>10</v>
      </c>
      <c r="B115" s="161" t="s">
        <v>564</v>
      </c>
      <c r="C115" s="376" t="s">
        <v>565</v>
      </c>
      <c r="D115" s="377"/>
      <c r="E115" s="377"/>
      <c r="F115" s="377"/>
      <c r="G115" s="378"/>
      <c r="H115" s="379" t="s">
        <v>566</v>
      </c>
      <c r="I115" s="380"/>
      <c r="J115" s="380"/>
      <c r="K115" s="380"/>
      <c r="L115" s="380"/>
      <c r="M115" s="381"/>
    </row>
    <row r="116" spans="1:13" ht="17.399999999999999" customHeight="1" x14ac:dyDescent="0.4">
      <c r="A116" s="160">
        <v>11</v>
      </c>
      <c r="B116" s="161" t="s">
        <v>567</v>
      </c>
      <c r="C116" s="376" t="s">
        <v>568</v>
      </c>
      <c r="D116" s="377"/>
      <c r="E116" s="377"/>
      <c r="F116" s="377"/>
      <c r="G116" s="378"/>
      <c r="H116" s="379" t="s">
        <v>569</v>
      </c>
      <c r="I116" s="380"/>
      <c r="J116" s="380"/>
      <c r="K116" s="380"/>
      <c r="L116" s="380"/>
      <c r="M116" s="381"/>
    </row>
    <row r="117" spans="1:13" ht="17.399999999999999" customHeight="1" x14ac:dyDescent="0.4">
      <c r="A117" s="160">
        <v>12</v>
      </c>
      <c r="B117" s="161" t="s">
        <v>570</v>
      </c>
      <c r="C117" s="376" t="s">
        <v>571</v>
      </c>
      <c r="D117" s="377"/>
      <c r="E117" s="377"/>
      <c r="F117" s="377"/>
      <c r="G117" s="378"/>
      <c r="H117" s="379" t="s">
        <v>572</v>
      </c>
      <c r="I117" s="380"/>
      <c r="J117" s="380"/>
      <c r="K117" s="380"/>
      <c r="L117" s="380"/>
      <c r="M117" s="381"/>
    </row>
    <row r="118" spans="1:13" ht="17.399999999999999" customHeight="1" x14ac:dyDescent="0.4">
      <c r="A118" s="160">
        <v>13</v>
      </c>
      <c r="B118" s="161" t="s">
        <v>573</v>
      </c>
      <c r="C118" s="376" t="s">
        <v>574</v>
      </c>
      <c r="D118" s="377"/>
      <c r="E118" s="377"/>
      <c r="F118" s="377"/>
      <c r="G118" s="378"/>
      <c r="H118" s="379" t="s">
        <v>575</v>
      </c>
      <c r="I118" s="380"/>
      <c r="J118" s="380"/>
      <c r="K118" s="380"/>
      <c r="L118" s="380"/>
      <c r="M118" s="381"/>
    </row>
    <row r="119" spans="1:13" ht="17.399999999999999" customHeight="1" x14ac:dyDescent="0.4">
      <c r="A119" s="160">
        <v>14</v>
      </c>
      <c r="B119" s="161" t="s">
        <v>576</v>
      </c>
      <c r="C119" s="376" t="s">
        <v>577</v>
      </c>
      <c r="D119" s="377"/>
      <c r="E119" s="377"/>
      <c r="F119" s="377"/>
      <c r="G119" s="378"/>
      <c r="H119" s="379" t="s">
        <v>578</v>
      </c>
      <c r="I119" s="380"/>
      <c r="J119" s="380"/>
      <c r="K119" s="380"/>
      <c r="L119" s="380"/>
      <c r="M119" s="381"/>
    </row>
    <row r="120" spans="1:13" ht="16.8" x14ac:dyDescent="0.4">
      <c r="A120" s="160">
        <v>15</v>
      </c>
      <c r="B120" s="161" t="s">
        <v>579</v>
      </c>
      <c r="C120" s="376" t="s">
        <v>580</v>
      </c>
      <c r="D120" s="377"/>
      <c r="E120" s="377"/>
      <c r="F120" s="377"/>
      <c r="G120" s="378"/>
      <c r="H120" s="379" t="s">
        <v>551</v>
      </c>
      <c r="I120" s="380"/>
      <c r="J120" s="380"/>
      <c r="K120" s="380"/>
      <c r="L120" s="380"/>
      <c r="M120" s="381"/>
    </row>
    <row r="121" spans="1:13" ht="17.399999999999999" customHeight="1" x14ac:dyDescent="0.4">
      <c r="A121" s="160">
        <v>16</v>
      </c>
      <c r="B121" s="161" t="s">
        <v>581</v>
      </c>
      <c r="C121" s="376" t="s">
        <v>582</v>
      </c>
      <c r="D121" s="377"/>
      <c r="E121" s="377"/>
      <c r="F121" s="377"/>
      <c r="G121" s="378"/>
      <c r="H121" s="379" t="s">
        <v>815</v>
      </c>
      <c r="I121" s="380"/>
      <c r="J121" s="380"/>
      <c r="K121" s="380"/>
      <c r="L121" s="380"/>
      <c r="M121" s="381"/>
    </row>
    <row r="122" spans="1:13" ht="17.399999999999999" customHeight="1" x14ac:dyDescent="0.4">
      <c r="A122" s="160">
        <v>17</v>
      </c>
      <c r="B122" s="161" t="s">
        <v>583</v>
      </c>
      <c r="C122" s="376" t="s">
        <v>584</v>
      </c>
      <c r="D122" s="377"/>
      <c r="E122" s="377"/>
      <c r="F122" s="377"/>
      <c r="G122" s="378"/>
      <c r="H122" s="379" t="s">
        <v>585</v>
      </c>
      <c r="I122" s="380"/>
      <c r="J122" s="380"/>
      <c r="K122" s="380"/>
      <c r="L122" s="380"/>
      <c r="M122" s="381"/>
    </row>
    <row r="123" spans="1:13" ht="17.399999999999999" customHeight="1" x14ac:dyDescent="0.4">
      <c r="A123" s="160">
        <v>18</v>
      </c>
      <c r="B123" s="161" t="s">
        <v>586</v>
      </c>
      <c r="C123" s="376" t="s">
        <v>587</v>
      </c>
      <c r="D123" s="377"/>
      <c r="E123" s="377"/>
      <c r="F123" s="377"/>
      <c r="G123" s="378"/>
      <c r="H123" s="379" t="s">
        <v>588</v>
      </c>
      <c r="I123" s="380"/>
      <c r="J123" s="380"/>
      <c r="K123" s="380"/>
      <c r="L123" s="380"/>
      <c r="M123" s="381"/>
    </row>
    <row r="124" spans="1:13" ht="17.399999999999999" customHeight="1" x14ac:dyDescent="0.4">
      <c r="A124" s="160">
        <v>19</v>
      </c>
      <c r="B124" s="161" t="s">
        <v>589</v>
      </c>
      <c r="C124" s="376" t="s">
        <v>590</v>
      </c>
      <c r="D124" s="377"/>
      <c r="E124" s="377"/>
      <c r="F124" s="377"/>
      <c r="G124" s="378"/>
      <c r="H124" s="379" t="s">
        <v>591</v>
      </c>
      <c r="I124" s="380"/>
      <c r="J124" s="380"/>
      <c r="K124" s="380"/>
      <c r="L124" s="380"/>
      <c r="M124" s="381"/>
    </row>
    <row r="125" spans="1:13" ht="17.399999999999999" customHeight="1" x14ac:dyDescent="0.4">
      <c r="A125" s="160">
        <v>20</v>
      </c>
      <c r="B125" s="161" t="s">
        <v>592</v>
      </c>
      <c r="C125" s="376" t="s">
        <v>593</v>
      </c>
      <c r="D125" s="377"/>
      <c r="E125" s="377"/>
      <c r="F125" s="377"/>
      <c r="G125" s="378"/>
      <c r="H125" s="379" t="s">
        <v>594</v>
      </c>
      <c r="I125" s="380"/>
      <c r="J125" s="380"/>
      <c r="K125" s="380"/>
      <c r="L125" s="380"/>
      <c r="M125" s="381"/>
    </row>
    <row r="126" spans="1:13" ht="17.399999999999999" customHeight="1" x14ac:dyDescent="0.4">
      <c r="A126" s="160">
        <v>21</v>
      </c>
      <c r="B126" s="161" t="s">
        <v>595</v>
      </c>
      <c r="C126" s="376" t="s">
        <v>596</v>
      </c>
      <c r="D126" s="377"/>
      <c r="E126" s="377"/>
      <c r="F126" s="377"/>
      <c r="G126" s="378"/>
      <c r="H126" s="379" t="s">
        <v>597</v>
      </c>
      <c r="I126" s="380"/>
      <c r="J126" s="380"/>
      <c r="K126" s="380"/>
      <c r="L126" s="380"/>
      <c r="M126" s="381"/>
    </row>
    <row r="127" spans="1:13" ht="17.399999999999999" customHeight="1" x14ac:dyDescent="0.4">
      <c r="A127" s="160">
        <v>22</v>
      </c>
      <c r="B127" s="161" t="s">
        <v>598</v>
      </c>
      <c r="C127" s="376" t="s">
        <v>599</v>
      </c>
      <c r="D127" s="377"/>
      <c r="E127" s="377"/>
      <c r="F127" s="377"/>
      <c r="G127" s="378"/>
      <c r="H127" s="379" t="s">
        <v>550</v>
      </c>
      <c r="I127" s="380"/>
      <c r="J127" s="380"/>
      <c r="K127" s="380"/>
      <c r="L127" s="380"/>
      <c r="M127" s="381"/>
    </row>
    <row r="128" spans="1:13" ht="16.8" x14ac:dyDescent="0.4">
      <c r="A128" s="160">
        <v>23</v>
      </c>
      <c r="B128" s="161" t="s">
        <v>600</v>
      </c>
      <c r="C128" s="376" t="s">
        <v>601</v>
      </c>
      <c r="D128" s="377"/>
      <c r="E128" s="377"/>
      <c r="F128" s="377"/>
      <c r="G128" s="378"/>
      <c r="H128" s="379" t="s">
        <v>601</v>
      </c>
      <c r="I128" s="380"/>
      <c r="J128" s="380"/>
      <c r="K128" s="380"/>
      <c r="L128" s="380"/>
      <c r="M128" s="381"/>
    </row>
    <row r="129" spans="1:13" ht="16.8" x14ac:dyDescent="0.4">
      <c r="A129" s="162">
        <v>24</v>
      </c>
      <c r="B129" s="161" t="s">
        <v>607</v>
      </c>
      <c r="C129" s="376" t="s">
        <v>605</v>
      </c>
      <c r="D129" s="377"/>
      <c r="E129" s="377"/>
      <c r="F129" s="377"/>
      <c r="G129" s="378"/>
      <c r="H129" s="379" t="s">
        <v>606</v>
      </c>
      <c r="I129" s="380"/>
      <c r="J129" s="380"/>
      <c r="K129" s="380"/>
      <c r="L129" s="380"/>
      <c r="M129" s="381"/>
    </row>
    <row r="130" spans="1:13" ht="17.399999999999999" thickBot="1" x14ac:dyDescent="0.45">
      <c r="A130" s="163">
        <v>25</v>
      </c>
      <c r="B130" s="164" t="s">
        <v>602</v>
      </c>
      <c r="C130" s="386" t="s">
        <v>886</v>
      </c>
      <c r="D130" s="387"/>
      <c r="E130" s="387"/>
      <c r="F130" s="387"/>
      <c r="G130" s="388"/>
      <c r="H130" s="389" t="s">
        <v>603</v>
      </c>
      <c r="I130" s="390"/>
      <c r="J130" s="390"/>
      <c r="K130" s="390"/>
      <c r="L130" s="390"/>
      <c r="M130" s="391"/>
    </row>
    <row r="131" spans="1:13" ht="6" customHeight="1" x14ac:dyDescent="0.55000000000000004">
      <c r="A131" s="117"/>
      <c r="B131" s="117"/>
      <c r="C131" s="117"/>
      <c r="D131" s="117"/>
      <c r="E131" s="117"/>
      <c r="F131" s="117"/>
      <c r="G131" s="117"/>
      <c r="H131" s="117"/>
      <c r="I131" s="117"/>
      <c r="J131" s="117"/>
      <c r="K131" s="15"/>
      <c r="L131" s="15"/>
      <c r="M131" s="15"/>
    </row>
    <row r="132" spans="1:13" ht="16.8" x14ac:dyDescent="0.4">
      <c r="A132" s="156">
        <v>7</v>
      </c>
      <c r="B132" s="96" t="s">
        <v>769</v>
      </c>
      <c r="C132" s="96"/>
      <c r="D132" s="96"/>
      <c r="E132" s="96"/>
      <c r="F132" s="96"/>
      <c r="G132" s="96"/>
      <c r="H132" s="96"/>
      <c r="I132" s="193"/>
      <c r="J132" s="193"/>
      <c r="K132" s="193"/>
      <c r="L132" s="193"/>
      <c r="M132" s="193"/>
    </row>
    <row r="133" spans="1:13" ht="16.8" x14ac:dyDescent="0.4">
      <c r="A133" s="156">
        <v>7.1</v>
      </c>
      <c r="B133" s="313" t="s">
        <v>770</v>
      </c>
      <c r="C133" s="313"/>
      <c r="D133" s="313"/>
      <c r="E133" s="313"/>
      <c r="F133" s="313"/>
      <c r="G133" s="313"/>
      <c r="H133" s="313"/>
      <c r="I133" s="193"/>
      <c r="J133" s="193"/>
      <c r="K133" s="193"/>
      <c r="L133" s="193"/>
      <c r="M133" s="193"/>
    </row>
    <row r="134" spans="1:13" ht="16.8" x14ac:dyDescent="0.4">
      <c r="A134" s="194" t="s">
        <v>31</v>
      </c>
      <c r="B134" s="303" t="s">
        <v>771</v>
      </c>
      <c r="C134" s="303"/>
      <c r="D134" s="303"/>
      <c r="E134" s="303"/>
      <c r="F134" s="303"/>
      <c r="G134" s="303"/>
      <c r="H134" s="303"/>
      <c r="I134" s="193"/>
      <c r="J134" s="193"/>
      <c r="K134" s="193"/>
      <c r="L134" s="193"/>
      <c r="M134" s="193"/>
    </row>
    <row r="135" spans="1:13" ht="16.8" x14ac:dyDescent="0.4">
      <c r="A135" s="195"/>
      <c r="B135" s="266"/>
      <c r="C135" s="266"/>
      <c r="D135" s="266"/>
      <c r="E135" s="266"/>
      <c r="F135" s="266"/>
      <c r="G135" s="266"/>
      <c r="H135" s="266"/>
      <c r="I135" s="266"/>
      <c r="J135" s="266"/>
      <c r="K135" s="266"/>
      <c r="L135" s="266"/>
      <c r="M135" s="266"/>
    </row>
    <row r="136" spans="1:13" ht="16.8" x14ac:dyDescent="0.4">
      <c r="A136" s="194" t="s">
        <v>32</v>
      </c>
      <c r="B136" s="303" t="s">
        <v>515</v>
      </c>
      <c r="C136" s="303"/>
      <c r="D136" s="303"/>
      <c r="E136" s="303"/>
      <c r="F136" s="303"/>
      <c r="G136" s="303"/>
      <c r="H136" s="303"/>
      <c r="I136" s="193"/>
      <c r="J136" s="193"/>
      <c r="K136" s="193"/>
      <c r="L136" s="193"/>
      <c r="M136" s="193"/>
    </row>
    <row r="137" spans="1:13" ht="16.8" x14ac:dyDescent="0.4">
      <c r="A137" s="195"/>
      <c r="B137" s="266"/>
      <c r="C137" s="266"/>
      <c r="D137" s="266"/>
      <c r="E137" s="266"/>
      <c r="F137" s="266"/>
      <c r="G137" s="266"/>
      <c r="H137" s="266"/>
      <c r="I137" s="266"/>
      <c r="J137" s="266"/>
      <c r="K137" s="266"/>
      <c r="L137" s="266"/>
      <c r="M137" s="266"/>
    </row>
    <row r="138" spans="1:13" ht="16.8" x14ac:dyDescent="0.4">
      <c r="A138" s="194" t="s">
        <v>113</v>
      </c>
      <c r="B138" s="151" t="s">
        <v>772</v>
      </c>
      <c r="C138" s="151"/>
      <c r="D138" s="151"/>
      <c r="E138" s="151"/>
      <c r="F138" s="151"/>
      <c r="G138" s="151"/>
      <c r="H138" s="151"/>
      <c r="I138" s="193"/>
      <c r="J138" s="193"/>
      <c r="K138" s="193"/>
      <c r="L138" s="193"/>
      <c r="M138" s="193"/>
    </row>
    <row r="139" spans="1:13" ht="16.8" x14ac:dyDescent="0.4">
      <c r="A139" s="195"/>
      <c r="B139" s="266"/>
      <c r="C139" s="266"/>
      <c r="D139" s="266"/>
      <c r="E139" s="266"/>
      <c r="F139" s="266"/>
      <c r="G139" s="266"/>
      <c r="H139" s="266"/>
      <c r="I139" s="266"/>
      <c r="J139" s="266"/>
      <c r="K139" s="266"/>
      <c r="L139" s="266"/>
      <c r="M139" s="266"/>
    </row>
    <row r="140" spans="1:13" ht="16.8" x14ac:dyDescent="0.4">
      <c r="A140" s="156">
        <v>2.2000000000000002</v>
      </c>
      <c r="B140" s="313" t="s">
        <v>773</v>
      </c>
      <c r="C140" s="313"/>
      <c r="D140" s="313"/>
      <c r="E140" s="313"/>
      <c r="F140" s="313"/>
      <c r="G140" s="313"/>
      <c r="H140" s="313"/>
      <c r="I140" s="193"/>
      <c r="J140" s="193"/>
      <c r="K140" s="193"/>
      <c r="L140" s="193"/>
      <c r="M140" s="193"/>
    </row>
    <row r="141" spans="1:13" ht="16.8" x14ac:dyDescent="0.4">
      <c r="A141" s="194" t="s">
        <v>33</v>
      </c>
      <c r="B141" s="303" t="s">
        <v>907</v>
      </c>
      <c r="C141" s="303"/>
      <c r="D141" s="303"/>
      <c r="E141" s="303"/>
      <c r="F141" s="303"/>
      <c r="G141" s="303"/>
      <c r="H141" s="303"/>
      <c r="I141" s="193"/>
      <c r="J141" s="193"/>
      <c r="K141" s="193"/>
      <c r="L141" s="193"/>
      <c r="M141" s="193"/>
    </row>
    <row r="142" spans="1:13" ht="16.8" x14ac:dyDescent="0.4">
      <c r="A142" s="195"/>
      <c r="B142" s="266"/>
      <c r="C142" s="266"/>
      <c r="D142" s="266"/>
      <c r="E142" s="266"/>
      <c r="F142" s="266"/>
      <c r="G142" s="266"/>
      <c r="H142" s="266"/>
      <c r="I142" s="266"/>
      <c r="J142" s="266"/>
      <c r="K142" s="266"/>
      <c r="L142" s="266"/>
      <c r="M142" s="266"/>
    </row>
    <row r="143" spans="1:13" ht="16.8" x14ac:dyDescent="0.4">
      <c r="A143" s="194" t="s">
        <v>117</v>
      </c>
      <c r="B143" s="303" t="s">
        <v>908</v>
      </c>
      <c r="C143" s="303"/>
      <c r="D143" s="303"/>
      <c r="E143" s="303"/>
      <c r="F143" s="303"/>
      <c r="G143" s="303"/>
      <c r="H143" s="303"/>
      <c r="I143" s="193"/>
      <c r="J143" s="193"/>
      <c r="K143" s="193"/>
      <c r="L143" s="193"/>
      <c r="M143" s="193"/>
    </row>
    <row r="144" spans="1:13" ht="16.8" x14ac:dyDescent="0.4">
      <c r="A144" s="195"/>
      <c r="B144" s="266"/>
      <c r="C144" s="266"/>
      <c r="D144" s="266"/>
      <c r="E144" s="266"/>
      <c r="F144" s="266"/>
      <c r="G144" s="266"/>
      <c r="H144" s="266"/>
      <c r="I144" s="266"/>
      <c r="J144" s="266"/>
      <c r="K144" s="266"/>
      <c r="L144" s="266"/>
      <c r="M144" s="266"/>
    </row>
    <row r="145" spans="1:13" ht="17.399999999999999" thickBot="1" x14ac:dyDescent="0.45">
      <c r="A145" s="194" t="s">
        <v>241</v>
      </c>
      <c r="B145" s="303" t="s">
        <v>909</v>
      </c>
      <c r="C145" s="303"/>
      <c r="D145" s="303"/>
      <c r="E145" s="303"/>
      <c r="F145" s="303"/>
      <c r="G145" s="303"/>
      <c r="H145" s="303"/>
      <c r="I145" s="193"/>
      <c r="J145" s="193"/>
      <c r="K145" s="193"/>
      <c r="L145" s="193"/>
      <c r="M145" s="193"/>
    </row>
    <row r="146" spans="1:13" ht="16.2" x14ac:dyDescent="0.4">
      <c r="A146" s="121" t="s">
        <v>6</v>
      </c>
      <c r="B146" s="301" t="s">
        <v>736</v>
      </c>
      <c r="C146" s="301"/>
      <c r="D146" s="301"/>
      <c r="E146" s="301" t="s">
        <v>737</v>
      </c>
      <c r="F146" s="301"/>
      <c r="G146" s="301"/>
      <c r="H146" s="301" t="s">
        <v>738</v>
      </c>
      <c r="I146" s="301"/>
      <c r="J146" s="301"/>
      <c r="K146" s="301"/>
      <c r="L146" s="301" t="s">
        <v>739</v>
      </c>
      <c r="M146" s="302"/>
    </row>
    <row r="147" spans="1:13" ht="16.8" x14ac:dyDescent="0.4">
      <c r="A147" s="71">
        <v>1</v>
      </c>
      <c r="B147" s="258"/>
      <c r="C147" s="258"/>
      <c r="D147" s="258"/>
      <c r="E147" s="258"/>
      <c r="F147" s="258"/>
      <c r="G147" s="258"/>
      <c r="H147" s="258"/>
      <c r="I147" s="258"/>
      <c r="J147" s="258"/>
      <c r="K147" s="258"/>
      <c r="L147" s="258"/>
      <c r="M147" s="289"/>
    </row>
    <row r="148" spans="1:13" ht="16.8" x14ac:dyDescent="0.4">
      <c r="A148" s="71">
        <v>2</v>
      </c>
      <c r="B148" s="258"/>
      <c r="C148" s="258"/>
      <c r="D148" s="258"/>
      <c r="E148" s="258"/>
      <c r="F148" s="258"/>
      <c r="G148" s="258"/>
      <c r="H148" s="258"/>
      <c r="I148" s="258"/>
      <c r="J148" s="258"/>
      <c r="K148" s="258"/>
      <c r="L148" s="258"/>
      <c r="M148" s="289"/>
    </row>
    <row r="149" spans="1:13" ht="16.8" x14ac:dyDescent="0.4">
      <c r="A149" s="71">
        <v>3</v>
      </c>
      <c r="B149" s="258"/>
      <c r="C149" s="258"/>
      <c r="D149" s="258"/>
      <c r="E149" s="258"/>
      <c r="F149" s="258"/>
      <c r="G149" s="258"/>
      <c r="H149" s="258"/>
      <c r="I149" s="258"/>
      <c r="J149" s="258"/>
      <c r="K149" s="258"/>
      <c r="L149" s="258"/>
      <c r="M149" s="289"/>
    </row>
    <row r="150" spans="1:13" ht="16.8" x14ac:dyDescent="0.4">
      <c r="A150" s="71">
        <v>4</v>
      </c>
      <c r="B150" s="258"/>
      <c r="C150" s="258"/>
      <c r="D150" s="258"/>
      <c r="E150" s="258"/>
      <c r="F150" s="258"/>
      <c r="G150" s="258"/>
      <c r="H150" s="258"/>
      <c r="I150" s="258"/>
      <c r="J150" s="258"/>
      <c r="K150" s="258"/>
      <c r="L150" s="258"/>
      <c r="M150" s="289"/>
    </row>
    <row r="151" spans="1:13" ht="17.399999999999999" thickBot="1" x14ac:dyDescent="0.45">
      <c r="A151" s="215">
        <v>5</v>
      </c>
      <c r="B151" s="290"/>
      <c r="C151" s="290"/>
      <c r="D151" s="290"/>
      <c r="E151" s="290"/>
      <c r="F151" s="290"/>
      <c r="G151" s="290"/>
      <c r="H151" s="290"/>
      <c r="I151" s="290"/>
      <c r="J151" s="290"/>
      <c r="K151" s="290"/>
      <c r="L151" s="290"/>
      <c r="M151" s="291"/>
    </row>
    <row r="152" spans="1:13" ht="17.399999999999999" thickBot="1" x14ac:dyDescent="0.45">
      <c r="A152" s="195"/>
      <c r="B152" s="193"/>
      <c r="C152" s="193"/>
      <c r="D152" s="193"/>
      <c r="E152" s="193"/>
      <c r="F152" s="193"/>
      <c r="G152" s="193"/>
      <c r="H152" s="193"/>
      <c r="I152" s="193"/>
      <c r="J152" s="193"/>
      <c r="K152" s="193"/>
      <c r="L152" s="193"/>
      <c r="M152" s="193"/>
    </row>
    <row r="153" spans="1:13" ht="16.8" x14ac:dyDescent="0.4">
      <c r="A153" s="125" t="s">
        <v>162</v>
      </c>
      <c r="B153" s="392" t="s">
        <v>910</v>
      </c>
      <c r="C153" s="393"/>
      <c r="D153" s="393"/>
      <c r="E153" s="393"/>
      <c r="F153" s="393"/>
      <c r="G153" s="393"/>
      <c r="H153" s="393"/>
      <c r="I153" s="393"/>
      <c r="J153" s="393"/>
      <c r="K153" s="393"/>
      <c r="L153" s="393"/>
      <c r="M153" s="394"/>
    </row>
    <row r="154" spans="1:13" ht="16.2" x14ac:dyDescent="0.4">
      <c r="A154" s="122" t="s">
        <v>6</v>
      </c>
      <c r="B154" s="339" t="s">
        <v>736</v>
      </c>
      <c r="C154" s="339"/>
      <c r="D154" s="339"/>
      <c r="E154" s="339" t="s">
        <v>737</v>
      </c>
      <c r="F154" s="339"/>
      <c r="G154" s="339"/>
      <c r="H154" s="339" t="s">
        <v>738</v>
      </c>
      <c r="I154" s="339"/>
      <c r="J154" s="339"/>
      <c r="K154" s="339"/>
      <c r="L154" s="339" t="s">
        <v>739</v>
      </c>
      <c r="M154" s="395"/>
    </row>
    <row r="155" spans="1:13" ht="16.8" x14ac:dyDescent="0.4">
      <c r="A155" s="71">
        <v>1</v>
      </c>
      <c r="B155" s="258"/>
      <c r="C155" s="258"/>
      <c r="D155" s="258"/>
      <c r="E155" s="258"/>
      <c r="F155" s="258"/>
      <c r="G155" s="258"/>
      <c r="H155" s="258"/>
      <c r="I155" s="258"/>
      <c r="J155" s="258"/>
      <c r="K155" s="258"/>
      <c r="L155" s="258"/>
      <c r="M155" s="289"/>
    </row>
    <row r="156" spans="1:13" ht="16.8" x14ac:dyDescent="0.4">
      <c r="A156" s="71">
        <v>2</v>
      </c>
      <c r="B156" s="258"/>
      <c r="C156" s="258"/>
      <c r="D156" s="258"/>
      <c r="E156" s="258"/>
      <c r="F156" s="258"/>
      <c r="G156" s="258"/>
      <c r="H156" s="258"/>
      <c r="I156" s="258"/>
      <c r="J156" s="258"/>
      <c r="K156" s="258"/>
      <c r="L156" s="258"/>
      <c r="M156" s="289"/>
    </row>
    <row r="157" spans="1:13" ht="17.399999999999999" thickBot="1" x14ac:dyDescent="0.45">
      <c r="A157" s="215">
        <v>3</v>
      </c>
      <c r="B157" s="290"/>
      <c r="C157" s="290"/>
      <c r="D157" s="290"/>
      <c r="E157" s="290"/>
      <c r="F157" s="290"/>
      <c r="G157" s="290"/>
      <c r="H157" s="290"/>
      <c r="I157" s="290"/>
      <c r="J157" s="290"/>
      <c r="K157" s="290"/>
      <c r="L157" s="290"/>
      <c r="M157" s="291"/>
    </row>
    <row r="158" spans="1:13" ht="16.8" x14ac:dyDescent="0.4">
      <c r="A158" s="97"/>
      <c r="B158" s="97"/>
      <c r="C158" s="193"/>
      <c r="D158" s="193"/>
      <c r="E158" s="193"/>
      <c r="F158" s="193"/>
      <c r="G158" s="193"/>
      <c r="H158" s="193"/>
      <c r="I158" s="193"/>
      <c r="J158" s="193"/>
      <c r="K158" s="193"/>
      <c r="L158" s="193"/>
      <c r="M158" s="193"/>
    </row>
    <row r="159" spans="1:13" ht="16.8" x14ac:dyDescent="0.4">
      <c r="A159" s="156">
        <v>7.3</v>
      </c>
      <c r="B159" s="153" t="s">
        <v>911</v>
      </c>
      <c r="C159" s="193"/>
      <c r="D159" s="193"/>
      <c r="E159" s="193"/>
      <c r="F159" s="193"/>
      <c r="G159" s="193"/>
      <c r="H159" s="193"/>
      <c r="I159" s="193"/>
      <c r="J159" s="193"/>
      <c r="K159" s="193"/>
      <c r="L159" s="193"/>
      <c r="M159" s="193"/>
    </row>
    <row r="160" spans="1:13" ht="16.8" x14ac:dyDescent="0.4">
      <c r="A160" s="194" t="s">
        <v>34</v>
      </c>
      <c r="B160" s="151" t="s">
        <v>774</v>
      </c>
      <c r="C160" s="193"/>
      <c r="D160" s="193"/>
      <c r="E160" s="193"/>
      <c r="F160" s="193"/>
      <c r="G160" s="193"/>
      <c r="H160" s="193"/>
      <c r="I160" s="193"/>
      <c r="J160" s="193"/>
      <c r="K160" s="193"/>
      <c r="L160" s="193"/>
      <c r="M160" s="193"/>
    </row>
    <row r="161" spans="1:13" ht="16.8" x14ac:dyDescent="0.4">
      <c r="A161" s="195"/>
      <c r="B161" s="266"/>
      <c r="C161" s="266"/>
      <c r="D161" s="266"/>
      <c r="E161" s="266"/>
      <c r="F161" s="266"/>
      <c r="G161" s="266"/>
      <c r="H161" s="266"/>
      <c r="I161" s="266"/>
      <c r="J161" s="266"/>
      <c r="K161" s="266"/>
      <c r="L161" s="266"/>
      <c r="M161" s="266"/>
    </row>
    <row r="162" spans="1:13" ht="16.8" x14ac:dyDescent="0.4">
      <c r="A162" s="194" t="s">
        <v>35</v>
      </c>
      <c r="B162" s="151" t="s">
        <v>912</v>
      </c>
      <c r="C162" s="193"/>
      <c r="D162" s="193"/>
      <c r="E162" s="193"/>
      <c r="F162" s="193"/>
      <c r="G162" s="193"/>
      <c r="H162" s="193"/>
      <c r="I162" s="193"/>
      <c r="J162" s="193"/>
      <c r="K162" s="193"/>
      <c r="L162" s="193"/>
      <c r="M162" s="193"/>
    </row>
    <row r="163" spans="1:13" ht="16.8" x14ac:dyDescent="0.4">
      <c r="A163" s="195"/>
      <c r="B163" s="266"/>
      <c r="C163" s="266"/>
      <c r="D163" s="266"/>
      <c r="E163" s="266"/>
      <c r="F163" s="266"/>
      <c r="G163" s="266"/>
      <c r="H163" s="266"/>
      <c r="I163" s="266"/>
      <c r="J163" s="266"/>
      <c r="K163" s="266"/>
      <c r="L163" s="266"/>
      <c r="M163" s="266"/>
    </row>
    <row r="164" spans="1:13" ht="16.8" x14ac:dyDescent="0.4">
      <c r="A164" s="194" t="s">
        <v>164</v>
      </c>
      <c r="B164" s="303" t="s">
        <v>913</v>
      </c>
      <c r="C164" s="303"/>
      <c r="D164" s="303"/>
      <c r="E164" s="303"/>
      <c r="F164" s="303"/>
      <c r="G164" s="303"/>
      <c r="H164" s="303"/>
      <c r="I164" s="303"/>
      <c r="J164" s="303"/>
      <c r="K164" s="303"/>
      <c r="L164" s="303"/>
      <c r="M164" s="303"/>
    </row>
    <row r="165" spans="1:13" ht="16.8" x14ac:dyDescent="0.4">
      <c r="A165" s="195"/>
      <c r="B165" s="266"/>
      <c r="C165" s="266"/>
      <c r="D165" s="266"/>
      <c r="E165" s="266"/>
      <c r="F165" s="266"/>
      <c r="G165" s="266"/>
      <c r="H165" s="266"/>
      <c r="I165" s="266"/>
      <c r="J165" s="266"/>
      <c r="K165" s="266"/>
      <c r="L165" s="266"/>
      <c r="M165" s="266"/>
    </row>
    <row r="166" spans="1:13" ht="16.8" x14ac:dyDescent="0.4">
      <c r="A166" s="194" t="s">
        <v>833</v>
      </c>
      <c r="B166" s="303" t="s">
        <v>914</v>
      </c>
      <c r="C166" s="303"/>
      <c r="D166" s="303"/>
      <c r="E166" s="303"/>
      <c r="F166" s="303"/>
      <c r="G166" s="303"/>
      <c r="H166" s="303"/>
      <c r="I166" s="303"/>
      <c r="J166" s="303"/>
      <c r="K166" s="303"/>
      <c r="L166" s="303"/>
      <c r="M166" s="303"/>
    </row>
    <row r="167" spans="1:13" ht="16.8" x14ac:dyDescent="0.4">
      <c r="A167" s="97"/>
      <c r="B167" s="266"/>
      <c r="C167" s="266"/>
      <c r="D167" s="266"/>
      <c r="E167" s="266"/>
      <c r="F167" s="266"/>
      <c r="G167" s="266"/>
      <c r="H167" s="266"/>
      <c r="I167" s="266"/>
      <c r="J167" s="266"/>
      <c r="K167" s="266"/>
      <c r="L167" s="266"/>
      <c r="M167" s="266"/>
    </row>
    <row r="168" spans="1:13" ht="16.8" x14ac:dyDescent="0.4">
      <c r="A168" s="156">
        <v>7.4</v>
      </c>
      <c r="B168" s="313" t="s">
        <v>915</v>
      </c>
      <c r="C168" s="313"/>
      <c r="D168" s="313"/>
      <c r="E168" s="313"/>
      <c r="F168" s="313"/>
      <c r="G168" s="313"/>
      <c r="H168" s="313"/>
      <c r="I168" s="193"/>
      <c r="J168" s="193"/>
      <c r="K168" s="193"/>
      <c r="L168" s="193"/>
      <c r="M168" s="193"/>
    </row>
    <row r="169" spans="1:13" ht="16.8" x14ac:dyDescent="0.4">
      <c r="A169" s="97"/>
      <c r="B169" s="266"/>
      <c r="C169" s="266"/>
      <c r="D169" s="266"/>
      <c r="E169" s="266"/>
      <c r="F169" s="266"/>
      <c r="G169" s="266"/>
      <c r="H169" s="266"/>
      <c r="I169" s="266"/>
      <c r="J169" s="266"/>
      <c r="K169" s="266"/>
      <c r="L169" s="266"/>
      <c r="M169" s="266"/>
    </row>
    <row r="170" spans="1:13" ht="16.8" x14ac:dyDescent="0.4">
      <c r="A170" s="97"/>
      <c r="B170" s="193"/>
      <c r="C170" s="193"/>
      <c r="D170" s="193"/>
      <c r="E170" s="193"/>
      <c r="F170" s="193"/>
      <c r="G170" s="193"/>
      <c r="H170" s="193"/>
      <c r="I170" s="193"/>
      <c r="J170" s="193"/>
      <c r="K170" s="193"/>
      <c r="L170" s="193"/>
      <c r="M170" s="193"/>
    </row>
    <row r="171" spans="1:13" ht="16.8" x14ac:dyDescent="0.4">
      <c r="A171" s="156">
        <v>7.5</v>
      </c>
      <c r="B171" s="96" t="s">
        <v>740</v>
      </c>
      <c r="C171" s="96"/>
      <c r="D171" s="96"/>
      <c r="E171" s="96"/>
      <c r="F171" s="96"/>
      <c r="G171" s="96"/>
      <c r="H171" s="96"/>
      <c r="I171" s="193"/>
      <c r="J171" s="193"/>
      <c r="K171" s="193"/>
      <c r="L171" s="193"/>
      <c r="M171" s="193"/>
    </row>
    <row r="172" spans="1:13" ht="17.399999999999999" thickBot="1" x14ac:dyDescent="0.45">
      <c r="A172" s="156" t="s">
        <v>834</v>
      </c>
      <c r="B172" s="313" t="s">
        <v>916</v>
      </c>
      <c r="C172" s="313"/>
      <c r="D172" s="313"/>
      <c r="E172" s="313"/>
      <c r="F172" s="313"/>
      <c r="G172" s="313"/>
      <c r="H172" s="313"/>
      <c r="I172" s="193"/>
      <c r="J172" s="193"/>
      <c r="K172" s="193"/>
      <c r="L172" s="193"/>
      <c r="M172" s="193"/>
    </row>
    <row r="173" spans="1:13" ht="16.8" x14ac:dyDescent="0.4">
      <c r="A173" s="216">
        <v>1</v>
      </c>
      <c r="B173" s="152" t="s">
        <v>741</v>
      </c>
      <c r="C173" s="314" t="s">
        <v>82</v>
      </c>
      <c r="D173" s="315"/>
      <c r="E173" s="315"/>
      <c r="F173" s="315"/>
      <c r="G173" s="316"/>
      <c r="H173" s="312"/>
      <c r="I173" s="312"/>
      <c r="J173" s="312"/>
      <c r="K173" s="312"/>
      <c r="L173" s="312"/>
      <c r="M173" s="317"/>
    </row>
    <row r="174" spans="1:13" ht="16.8" x14ac:dyDescent="0.4">
      <c r="A174" s="71">
        <v>2</v>
      </c>
      <c r="B174" s="150" t="s">
        <v>741</v>
      </c>
      <c r="C174" s="258" t="s">
        <v>82</v>
      </c>
      <c r="D174" s="258"/>
      <c r="E174" s="258"/>
      <c r="F174" s="258"/>
      <c r="G174" s="258"/>
      <c r="H174" s="258"/>
      <c r="I174" s="258"/>
      <c r="J174" s="258"/>
      <c r="K174" s="258"/>
      <c r="L174" s="258"/>
      <c r="M174" s="289"/>
    </row>
    <row r="175" spans="1:13" ht="16.8" x14ac:dyDescent="0.4">
      <c r="A175" s="71">
        <v>3</v>
      </c>
      <c r="B175" s="150" t="s">
        <v>741</v>
      </c>
      <c r="C175" s="258" t="s">
        <v>82</v>
      </c>
      <c r="D175" s="258"/>
      <c r="E175" s="258"/>
      <c r="F175" s="258"/>
      <c r="G175" s="258"/>
      <c r="H175" s="258"/>
      <c r="I175" s="258"/>
      <c r="J175" s="258"/>
      <c r="K175" s="258"/>
      <c r="L175" s="258"/>
      <c r="M175" s="289"/>
    </row>
    <row r="176" spans="1:13" ht="16.8" x14ac:dyDescent="0.4">
      <c r="A176" s="71">
        <v>4</v>
      </c>
      <c r="B176" s="150" t="s">
        <v>741</v>
      </c>
      <c r="C176" s="258" t="s">
        <v>82</v>
      </c>
      <c r="D176" s="258"/>
      <c r="E176" s="258"/>
      <c r="F176" s="258"/>
      <c r="G176" s="258"/>
      <c r="H176" s="258"/>
      <c r="I176" s="258"/>
      <c r="J176" s="258"/>
      <c r="K176" s="258"/>
      <c r="L176" s="258"/>
      <c r="M176" s="289"/>
    </row>
    <row r="177" spans="1:13" ht="16.8" x14ac:dyDescent="0.4">
      <c r="A177" s="71">
        <v>5</v>
      </c>
      <c r="B177" s="150" t="s">
        <v>741</v>
      </c>
      <c r="C177" s="258" t="s">
        <v>82</v>
      </c>
      <c r="D177" s="258"/>
      <c r="E177" s="258"/>
      <c r="F177" s="258"/>
      <c r="G177" s="258"/>
      <c r="H177" s="258"/>
      <c r="I177" s="258"/>
      <c r="J177" s="258"/>
      <c r="K177" s="258"/>
      <c r="L177" s="258"/>
      <c r="M177" s="289"/>
    </row>
    <row r="178" spans="1:13" ht="16.8" x14ac:dyDescent="0.4">
      <c r="A178" s="71">
        <v>6</v>
      </c>
      <c r="B178" s="150" t="s">
        <v>831</v>
      </c>
      <c r="C178" s="258" t="s">
        <v>82</v>
      </c>
      <c r="D178" s="258"/>
      <c r="E178" s="258"/>
      <c r="F178" s="258"/>
      <c r="G178" s="258"/>
      <c r="H178" s="258"/>
      <c r="I178" s="258"/>
      <c r="J178" s="258"/>
      <c r="K178" s="258"/>
      <c r="L178" s="258"/>
      <c r="M178" s="289"/>
    </row>
    <row r="179" spans="1:13" ht="16.8" x14ac:dyDescent="0.4">
      <c r="A179" s="71">
        <v>7</v>
      </c>
      <c r="B179" s="150" t="s">
        <v>831</v>
      </c>
      <c r="C179" s="258" t="s">
        <v>82</v>
      </c>
      <c r="D179" s="258"/>
      <c r="E179" s="258"/>
      <c r="F179" s="258"/>
      <c r="G179" s="258"/>
      <c r="H179" s="258"/>
      <c r="I179" s="258"/>
      <c r="J179" s="258"/>
      <c r="K179" s="258"/>
      <c r="L179" s="258"/>
      <c r="M179" s="289"/>
    </row>
    <row r="180" spans="1:13" ht="16.8" x14ac:dyDescent="0.4">
      <c r="A180" s="71">
        <v>8</v>
      </c>
      <c r="B180" s="150" t="s">
        <v>831</v>
      </c>
      <c r="C180" s="258" t="s">
        <v>82</v>
      </c>
      <c r="D180" s="258"/>
      <c r="E180" s="258"/>
      <c r="F180" s="258"/>
      <c r="G180" s="258"/>
      <c r="H180" s="258"/>
      <c r="I180" s="258"/>
      <c r="J180" s="258"/>
      <c r="K180" s="258"/>
      <c r="L180" s="258"/>
      <c r="M180" s="289"/>
    </row>
    <row r="181" spans="1:13" ht="16.8" x14ac:dyDescent="0.4">
      <c r="A181" s="71">
        <v>9</v>
      </c>
      <c r="B181" s="150" t="s">
        <v>831</v>
      </c>
      <c r="C181" s="258" t="s">
        <v>82</v>
      </c>
      <c r="D181" s="258"/>
      <c r="E181" s="258"/>
      <c r="F181" s="258"/>
      <c r="G181" s="258"/>
      <c r="H181" s="258"/>
      <c r="I181" s="258"/>
      <c r="J181" s="258"/>
      <c r="K181" s="258"/>
      <c r="L181" s="258"/>
      <c r="M181" s="289"/>
    </row>
    <row r="182" spans="1:13" ht="16.8" x14ac:dyDescent="0.4">
      <c r="A182" s="71">
        <v>10</v>
      </c>
      <c r="B182" s="150" t="s">
        <v>831</v>
      </c>
      <c r="C182" s="258" t="s">
        <v>82</v>
      </c>
      <c r="D182" s="258"/>
      <c r="E182" s="258"/>
      <c r="F182" s="258"/>
      <c r="G182" s="258"/>
      <c r="H182" s="258"/>
      <c r="I182" s="258"/>
      <c r="J182" s="258"/>
      <c r="K182" s="258"/>
      <c r="L182" s="258"/>
      <c r="M182" s="289"/>
    </row>
    <row r="183" spans="1:13" ht="16.8" x14ac:dyDescent="0.4">
      <c r="A183" s="71">
        <v>11</v>
      </c>
      <c r="B183" s="150" t="s">
        <v>831</v>
      </c>
      <c r="C183" s="258" t="s">
        <v>82</v>
      </c>
      <c r="D183" s="258"/>
      <c r="E183" s="258"/>
      <c r="F183" s="258"/>
      <c r="G183" s="258"/>
      <c r="H183" s="258"/>
      <c r="I183" s="258"/>
      <c r="J183" s="258"/>
      <c r="K183" s="258"/>
      <c r="L183" s="258"/>
      <c r="M183" s="289"/>
    </row>
    <row r="184" spans="1:13" ht="16.8" x14ac:dyDescent="0.4">
      <c r="A184" s="71">
        <v>12</v>
      </c>
      <c r="B184" s="258" t="s">
        <v>917</v>
      </c>
      <c r="C184" s="258"/>
      <c r="D184" s="258"/>
      <c r="E184" s="258"/>
      <c r="F184" s="258"/>
      <c r="G184" s="258"/>
      <c r="H184" s="258"/>
      <c r="I184" s="258"/>
      <c r="J184" s="258"/>
      <c r="K184" s="258"/>
      <c r="L184" s="258"/>
      <c r="M184" s="289"/>
    </row>
    <row r="185" spans="1:13" ht="16.8" x14ac:dyDescent="0.4">
      <c r="A185" s="71">
        <v>13</v>
      </c>
      <c r="B185" s="258" t="s">
        <v>918</v>
      </c>
      <c r="C185" s="258"/>
      <c r="D185" s="258"/>
      <c r="E185" s="258"/>
      <c r="F185" s="258"/>
      <c r="G185" s="258"/>
      <c r="H185" s="258"/>
      <c r="I185" s="258"/>
      <c r="J185" s="258"/>
      <c r="K185" s="258"/>
      <c r="L185" s="258"/>
      <c r="M185" s="289"/>
    </row>
    <row r="186" spans="1:13" ht="16.8" x14ac:dyDescent="0.4">
      <c r="A186" s="71">
        <v>14</v>
      </c>
      <c r="B186" s="258" t="s">
        <v>919</v>
      </c>
      <c r="C186" s="258"/>
      <c r="D186" s="258"/>
      <c r="E186" s="258"/>
      <c r="F186" s="258"/>
      <c r="G186" s="258"/>
      <c r="H186" s="258"/>
      <c r="I186" s="258"/>
      <c r="J186" s="258"/>
      <c r="K186" s="258"/>
      <c r="L186" s="258"/>
      <c r="M186" s="289"/>
    </row>
    <row r="187" spans="1:13" ht="17.399999999999999" thickBot="1" x14ac:dyDescent="0.45">
      <c r="A187" s="215">
        <v>15</v>
      </c>
      <c r="B187" s="290" t="s">
        <v>920</v>
      </c>
      <c r="C187" s="290"/>
      <c r="D187" s="290"/>
      <c r="E187" s="290"/>
      <c r="F187" s="290"/>
      <c r="G187" s="290"/>
      <c r="H187" s="290"/>
      <c r="I187" s="290"/>
      <c r="J187" s="290"/>
      <c r="K187" s="290"/>
      <c r="L187" s="290"/>
      <c r="M187" s="291"/>
    </row>
    <row r="188" spans="1:13" ht="16.8" x14ac:dyDescent="0.4">
      <c r="A188" s="97"/>
      <c r="B188" s="318"/>
      <c r="C188" s="318"/>
      <c r="D188" s="318"/>
      <c r="E188" s="318"/>
      <c r="F188" s="318"/>
      <c r="G188" s="318"/>
      <c r="H188" s="193"/>
      <c r="I188" s="193"/>
      <c r="J188" s="193"/>
      <c r="K188" s="193"/>
      <c r="L188" s="193"/>
      <c r="M188" s="193"/>
    </row>
    <row r="189" spans="1:13" ht="17.399999999999999" thickBot="1" x14ac:dyDescent="0.45">
      <c r="A189" s="156" t="s">
        <v>835</v>
      </c>
      <c r="B189" s="313" t="s">
        <v>921</v>
      </c>
      <c r="C189" s="313"/>
      <c r="D189" s="313"/>
      <c r="E189" s="313"/>
      <c r="F189" s="313"/>
      <c r="G189" s="313"/>
      <c r="H189" s="193"/>
      <c r="I189" s="193"/>
      <c r="J189" s="193"/>
      <c r="K189" s="193"/>
      <c r="L189" s="193"/>
      <c r="M189" s="193"/>
    </row>
    <row r="190" spans="1:13" ht="16.8" x14ac:dyDescent="0.4">
      <c r="A190" s="311">
        <v>1</v>
      </c>
      <c r="B190" s="312" t="s">
        <v>741</v>
      </c>
      <c r="C190" s="314" t="s">
        <v>888</v>
      </c>
      <c r="D190" s="315"/>
      <c r="E190" s="315"/>
      <c r="F190" s="315"/>
      <c r="G190" s="316"/>
      <c r="H190" s="244"/>
      <c r="I190" s="312" t="s">
        <v>827</v>
      </c>
      <c r="J190" s="312"/>
      <c r="K190" s="312"/>
      <c r="L190" s="312"/>
      <c r="M190" s="241"/>
    </row>
    <row r="191" spans="1:13" ht="16.8" x14ac:dyDescent="0.4">
      <c r="A191" s="309"/>
      <c r="B191" s="258"/>
      <c r="C191" s="259" t="s">
        <v>889</v>
      </c>
      <c r="D191" s="260"/>
      <c r="E191" s="260"/>
      <c r="F191" s="260"/>
      <c r="G191" s="261"/>
      <c r="H191" s="239"/>
      <c r="I191" s="258" t="s">
        <v>826</v>
      </c>
      <c r="J191" s="258"/>
      <c r="K191" s="258"/>
      <c r="L191" s="258"/>
      <c r="M191" s="240"/>
    </row>
    <row r="192" spans="1:13" ht="16.8" x14ac:dyDescent="0.4">
      <c r="A192" s="309"/>
      <c r="B192" s="258"/>
      <c r="C192" s="258" t="s">
        <v>890</v>
      </c>
      <c r="D192" s="258"/>
      <c r="E192" s="258"/>
      <c r="F192" s="258"/>
      <c r="G192" s="258"/>
      <c r="H192" s="239"/>
      <c r="I192" s="258" t="s">
        <v>828</v>
      </c>
      <c r="J192" s="258"/>
      <c r="K192" s="258"/>
      <c r="L192" s="258"/>
      <c r="M192" s="240"/>
    </row>
    <row r="193" spans="1:13" ht="16.8" x14ac:dyDescent="0.4">
      <c r="A193" s="309"/>
      <c r="B193" s="258"/>
      <c r="C193" s="262" t="s">
        <v>899</v>
      </c>
      <c r="D193" s="263"/>
      <c r="E193" s="263"/>
      <c r="F193" s="263"/>
      <c r="G193" s="264"/>
      <c r="H193" s="271"/>
      <c r="I193" s="258" t="s">
        <v>829</v>
      </c>
      <c r="J193" s="258"/>
      <c r="K193" s="258"/>
      <c r="L193" s="258"/>
      <c r="M193" s="240"/>
    </row>
    <row r="194" spans="1:13" ht="16.8" x14ac:dyDescent="0.4">
      <c r="A194" s="309"/>
      <c r="B194" s="258"/>
      <c r="C194" s="265"/>
      <c r="D194" s="266"/>
      <c r="E194" s="266"/>
      <c r="F194" s="266"/>
      <c r="G194" s="267"/>
      <c r="H194" s="272"/>
      <c r="I194" s="258" t="s">
        <v>830</v>
      </c>
      <c r="J194" s="258"/>
      <c r="K194" s="258"/>
      <c r="L194" s="258"/>
      <c r="M194" s="240"/>
    </row>
    <row r="195" spans="1:13" ht="16.8" x14ac:dyDescent="0.4">
      <c r="A195" s="310"/>
      <c r="B195" s="258"/>
      <c r="C195" s="265"/>
      <c r="D195" s="266"/>
      <c r="E195" s="266"/>
      <c r="F195" s="266"/>
      <c r="G195" s="267"/>
      <c r="H195" s="273"/>
      <c r="I195" s="258" t="s">
        <v>944</v>
      </c>
      <c r="J195" s="258"/>
      <c r="K195" s="258"/>
      <c r="L195" s="258"/>
      <c r="M195" s="240"/>
    </row>
    <row r="196" spans="1:13" ht="16.8" x14ac:dyDescent="0.4">
      <c r="A196" s="308">
        <v>2</v>
      </c>
      <c r="B196" s="258" t="s">
        <v>741</v>
      </c>
      <c r="C196" s="258" t="s">
        <v>888</v>
      </c>
      <c r="D196" s="258"/>
      <c r="E196" s="258"/>
      <c r="F196" s="258"/>
      <c r="G196" s="258"/>
      <c r="H196" s="239"/>
      <c r="I196" s="258" t="s">
        <v>827</v>
      </c>
      <c r="J196" s="258"/>
      <c r="K196" s="258"/>
      <c r="L196" s="258"/>
      <c r="M196" s="240"/>
    </row>
    <row r="197" spans="1:13" ht="16.8" x14ac:dyDescent="0.4">
      <c r="A197" s="309"/>
      <c r="B197" s="258"/>
      <c r="C197" s="259" t="s">
        <v>889</v>
      </c>
      <c r="D197" s="260"/>
      <c r="E197" s="260"/>
      <c r="F197" s="260"/>
      <c r="G197" s="261"/>
      <c r="H197" s="239"/>
      <c r="I197" s="258" t="s">
        <v>826</v>
      </c>
      <c r="J197" s="258"/>
      <c r="K197" s="258"/>
      <c r="L197" s="258"/>
      <c r="M197" s="240"/>
    </row>
    <row r="198" spans="1:13" ht="16.8" x14ac:dyDescent="0.4">
      <c r="A198" s="309"/>
      <c r="B198" s="258"/>
      <c r="C198" s="258" t="s">
        <v>890</v>
      </c>
      <c r="D198" s="258"/>
      <c r="E198" s="258"/>
      <c r="F198" s="258"/>
      <c r="G198" s="258"/>
      <c r="H198" s="239"/>
      <c r="I198" s="258" t="s">
        <v>828</v>
      </c>
      <c r="J198" s="258"/>
      <c r="K198" s="258"/>
      <c r="L198" s="258"/>
      <c r="M198" s="240"/>
    </row>
    <row r="199" spans="1:13" ht="16.8" x14ac:dyDescent="0.4">
      <c r="A199" s="309"/>
      <c r="B199" s="258"/>
      <c r="C199" s="262" t="s">
        <v>899</v>
      </c>
      <c r="D199" s="263"/>
      <c r="E199" s="263"/>
      <c r="F199" s="263"/>
      <c r="G199" s="264"/>
      <c r="H199" s="271"/>
      <c r="I199" s="258" t="s">
        <v>829</v>
      </c>
      <c r="J199" s="258"/>
      <c r="K199" s="258"/>
      <c r="L199" s="258"/>
      <c r="M199" s="240"/>
    </row>
    <row r="200" spans="1:13" ht="16.8" x14ac:dyDescent="0.4">
      <c r="A200" s="309"/>
      <c r="B200" s="258"/>
      <c r="C200" s="265"/>
      <c r="D200" s="266"/>
      <c r="E200" s="266"/>
      <c r="F200" s="266"/>
      <c r="G200" s="267"/>
      <c r="H200" s="272"/>
      <c r="I200" s="258" t="s">
        <v>830</v>
      </c>
      <c r="J200" s="258"/>
      <c r="K200" s="258"/>
      <c r="L200" s="258"/>
      <c r="M200" s="240"/>
    </row>
    <row r="201" spans="1:13" ht="16.8" x14ac:dyDescent="0.4">
      <c r="A201" s="310"/>
      <c r="B201" s="258"/>
      <c r="C201" s="268"/>
      <c r="D201" s="269"/>
      <c r="E201" s="269"/>
      <c r="F201" s="269"/>
      <c r="G201" s="270"/>
      <c r="H201" s="273"/>
      <c r="I201" s="258" t="s">
        <v>944</v>
      </c>
      <c r="J201" s="258"/>
      <c r="K201" s="258"/>
      <c r="L201" s="258"/>
      <c r="M201" s="240"/>
    </row>
    <row r="202" spans="1:13" ht="16.8" x14ac:dyDescent="0.4">
      <c r="A202" s="308">
        <v>3</v>
      </c>
      <c r="B202" s="258" t="s">
        <v>741</v>
      </c>
      <c r="C202" s="258" t="s">
        <v>888</v>
      </c>
      <c r="D202" s="258"/>
      <c r="E202" s="258"/>
      <c r="F202" s="258"/>
      <c r="G202" s="258"/>
      <c r="H202" s="239"/>
      <c r="I202" s="258" t="s">
        <v>827</v>
      </c>
      <c r="J202" s="258"/>
      <c r="K202" s="258"/>
      <c r="L202" s="258"/>
      <c r="M202" s="240"/>
    </row>
    <row r="203" spans="1:13" ht="16.8" x14ac:dyDescent="0.4">
      <c r="A203" s="309"/>
      <c r="B203" s="258"/>
      <c r="C203" s="259" t="s">
        <v>889</v>
      </c>
      <c r="D203" s="260"/>
      <c r="E203" s="260"/>
      <c r="F203" s="260"/>
      <c r="G203" s="261"/>
      <c r="H203" s="239"/>
      <c r="I203" s="258" t="s">
        <v>826</v>
      </c>
      <c r="J203" s="258"/>
      <c r="K203" s="258"/>
      <c r="L203" s="258"/>
      <c r="M203" s="240"/>
    </row>
    <row r="204" spans="1:13" ht="16.8" x14ac:dyDescent="0.4">
      <c r="A204" s="309"/>
      <c r="B204" s="258"/>
      <c r="C204" s="258" t="s">
        <v>890</v>
      </c>
      <c r="D204" s="258"/>
      <c r="E204" s="258"/>
      <c r="F204" s="258"/>
      <c r="G204" s="258"/>
      <c r="H204" s="239"/>
      <c r="I204" s="258" t="s">
        <v>828</v>
      </c>
      <c r="J204" s="258"/>
      <c r="K204" s="258"/>
      <c r="L204" s="258"/>
      <c r="M204" s="240"/>
    </row>
    <row r="205" spans="1:13" ht="16.8" x14ac:dyDescent="0.4">
      <c r="A205" s="309"/>
      <c r="B205" s="258"/>
      <c r="C205" s="262" t="s">
        <v>899</v>
      </c>
      <c r="D205" s="263"/>
      <c r="E205" s="263"/>
      <c r="F205" s="263"/>
      <c r="G205" s="264"/>
      <c r="H205" s="271"/>
      <c r="I205" s="258" t="s">
        <v>829</v>
      </c>
      <c r="J205" s="258"/>
      <c r="K205" s="258"/>
      <c r="L205" s="258"/>
      <c r="M205" s="240"/>
    </row>
    <row r="206" spans="1:13" ht="16.8" x14ac:dyDescent="0.4">
      <c r="A206" s="309"/>
      <c r="B206" s="258"/>
      <c r="C206" s="265"/>
      <c r="D206" s="266"/>
      <c r="E206" s="266"/>
      <c r="F206" s="266"/>
      <c r="G206" s="267"/>
      <c r="H206" s="272"/>
      <c r="I206" s="258" t="s">
        <v>830</v>
      </c>
      <c r="J206" s="258"/>
      <c r="K206" s="258"/>
      <c r="L206" s="258"/>
      <c r="M206" s="240"/>
    </row>
    <row r="207" spans="1:13" ht="16.8" x14ac:dyDescent="0.4">
      <c r="A207" s="310"/>
      <c r="B207" s="258"/>
      <c r="C207" s="268"/>
      <c r="D207" s="269"/>
      <c r="E207" s="269"/>
      <c r="F207" s="269"/>
      <c r="G207" s="270"/>
      <c r="H207" s="273"/>
      <c r="I207" s="258" t="s">
        <v>944</v>
      </c>
      <c r="J207" s="258"/>
      <c r="K207" s="258"/>
      <c r="L207" s="258"/>
      <c r="M207" s="240"/>
    </row>
    <row r="208" spans="1:13" ht="16.8" x14ac:dyDescent="0.4">
      <c r="A208" s="308">
        <v>4</v>
      </c>
      <c r="B208" s="258" t="s">
        <v>741</v>
      </c>
      <c r="C208" s="258" t="s">
        <v>888</v>
      </c>
      <c r="D208" s="258"/>
      <c r="E208" s="258"/>
      <c r="F208" s="258"/>
      <c r="G208" s="258"/>
      <c r="H208" s="239"/>
      <c r="I208" s="258" t="s">
        <v>827</v>
      </c>
      <c r="J208" s="258"/>
      <c r="K208" s="258"/>
      <c r="L208" s="258"/>
      <c r="M208" s="240"/>
    </row>
    <row r="209" spans="1:13" ht="16.8" x14ac:dyDescent="0.4">
      <c r="A209" s="309"/>
      <c r="B209" s="258"/>
      <c r="C209" s="259" t="s">
        <v>889</v>
      </c>
      <c r="D209" s="260"/>
      <c r="E209" s="260"/>
      <c r="F209" s="260"/>
      <c r="G209" s="261"/>
      <c r="H209" s="239"/>
      <c r="I209" s="258" t="s">
        <v>826</v>
      </c>
      <c r="J209" s="258"/>
      <c r="K209" s="258"/>
      <c r="L209" s="258"/>
      <c r="M209" s="240"/>
    </row>
    <row r="210" spans="1:13" ht="16.8" x14ac:dyDescent="0.4">
      <c r="A210" s="309"/>
      <c r="B210" s="258"/>
      <c r="C210" s="258" t="s">
        <v>890</v>
      </c>
      <c r="D210" s="258"/>
      <c r="E210" s="258"/>
      <c r="F210" s="258"/>
      <c r="G210" s="258"/>
      <c r="H210" s="239"/>
      <c r="I210" s="258" t="s">
        <v>828</v>
      </c>
      <c r="J210" s="258"/>
      <c r="K210" s="258"/>
      <c r="L210" s="258"/>
      <c r="M210" s="240"/>
    </row>
    <row r="211" spans="1:13" ht="16.8" x14ac:dyDescent="0.4">
      <c r="A211" s="309"/>
      <c r="B211" s="258"/>
      <c r="C211" s="262" t="s">
        <v>899</v>
      </c>
      <c r="D211" s="263"/>
      <c r="E211" s="263"/>
      <c r="F211" s="263"/>
      <c r="G211" s="264"/>
      <c r="H211" s="271"/>
      <c r="I211" s="258" t="s">
        <v>829</v>
      </c>
      <c r="J211" s="258"/>
      <c r="K211" s="258"/>
      <c r="L211" s="258"/>
      <c r="M211" s="240"/>
    </row>
    <row r="212" spans="1:13" ht="16.8" x14ac:dyDescent="0.4">
      <c r="A212" s="309"/>
      <c r="B212" s="258"/>
      <c r="C212" s="265"/>
      <c r="D212" s="266"/>
      <c r="E212" s="266"/>
      <c r="F212" s="266"/>
      <c r="G212" s="267"/>
      <c r="H212" s="272"/>
      <c r="I212" s="258" t="s">
        <v>830</v>
      </c>
      <c r="J212" s="258"/>
      <c r="K212" s="258"/>
      <c r="L212" s="258"/>
      <c r="M212" s="240"/>
    </row>
    <row r="213" spans="1:13" ht="16.8" x14ac:dyDescent="0.4">
      <c r="A213" s="310"/>
      <c r="B213" s="258"/>
      <c r="C213" s="268"/>
      <c r="D213" s="269"/>
      <c r="E213" s="269"/>
      <c r="F213" s="269"/>
      <c r="G213" s="270"/>
      <c r="H213" s="273"/>
      <c r="I213" s="258" t="s">
        <v>944</v>
      </c>
      <c r="J213" s="258"/>
      <c r="K213" s="258"/>
      <c r="L213" s="258"/>
      <c r="M213" s="240"/>
    </row>
    <row r="214" spans="1:13" ht="16.8" x14ac:dyDescent="0.4">
      <c r="A214" s="308">
        <v>5</v>
      </c>
      <c r="B214" s="258" t="s">
        <v>741</v>
      </c>
      <c r="C214" s="258" t="s">
        <v>888</v>
      </c>
      <c r="D214" s="258"/>
      <c r="E214" s="258"/>
      <c r="F214" s="258"/>
      <c r="G214" s="258"/>
      <c r="H214" s="239"/>
      <c r="I214" s="258" t="s">
        <v>827</v>
      </c>
      <c r="J214" s="258"/>
      <c r="K214" s="258"/>
      <c r="L214" s="258"/>
      <c r="M214" s="240"/>
    </row>
    <row r="215" spans="1:13" ht="16.8" x14ac:dyDescent="0.4">
      <c r="A215" s="309"/>
      <c r="B215" s="258"/>
      <c r="C215" s="259" t="s">
        <v>889</v>
      </c>
      <c r="D215" s="260"/>
      <c r="E215" s="260"/>
      <c r="F215" s="260"/>
      <c r="G215" s="261"/>
      <c r="H215" s="239"/>
      <c r="I215" s="258" t="s">
        <v>826</v>
      </c>
      <c r="J215" s="258"/>
      <c r="K215" s="258"/>
      <c r="L215" s="258"/>
      <c r="M215" s="240"/>
    </row>
    <row r="216" spans="1:13" ht="16.8" x14ac:dyDescent="0.4">
      <c r="A216" s="309"/>
      <c r="B216" s="258"/>
      <c r="C216" s="258" t="s">
        <v>890</v>
      </c>
      <c r="D216" s="258"/>
      <c r="E216" s="258"/>
      <c r="F216" s="258"/>
      <c r="G216" s="258"/>
      <c r="H216" s="239"/>
      <c r="I216" s="258" t="s">
        <v>828</v>
      </c>
      <c r="J216" s="258"/>
      <c r="K216" s="258"/>
      <c r="L216" s="258"/>
      <c r="M216" s="240"/>
    </row>
    <row r="217" spans="1:13" ht="16.8" x14ac:dyDescent="0.4">
      <c r="A217" s="309"/>
      <c r="B217" s="258"/>
      <c r="C217" s="262" t="s">
        <v>899</v>
      </c>
      <c r="D217" s="263"/>
      <c r="E217" s="263"/>
      <c r="F217" s="263"/>
      <c r="G217" s="264"/>
      <c r="H217" s="271"/>
      <c r="I217" s="258" t="s">
        <v>829</v>
      </c>
      <c r="J217" s="258"/>
      <c r="K217" s="258"/>
      <c r="L217" s="258"/>
      <c r="M217" s="240"/>
    </row>
    <row r="218" spans="1:13" ht="16.8" x14ac:dyDescent="0.4">
      <c r="A218" s="309"/>
      <c r="B218" s="258"/>
      <c r="C218" s="265"/>
      <c r="D218" s="266"/>
      <c r="E218" s="266"/>
      <c r="F218" s="266"/>
      <c r="G218" s="267"/>
      <c r="H218" s="272"/>
      <c r="I218" s="258" t="s">
        <v>830</v>
      </c>
      <c r="J218" s="258"/>
      <c r="K218" s="258"/>
      <c r="L218" s="258"/>
      <c r="M218" s="240"/>
    </row>
    <row r="219" spans="1:13" ht="16.8" x14ac:dyDescent="0.4">
      <c r="A219" s="310"/>
      <c r="B219" s="258"/>
      <c r="C219" s="268"/>
      <c r="D219" s="269"/>
      <c r="E219" s="269"/>
      <c r="F219" s="269"/>
      <c r="G219" s="270"/>
      <c r="H219" s="273"/>
      <c r="I219" s="258" t="s">
        <v>944</v>
      </c>
      <c r="J219" s="258"/>
      <c r="K219" s="258"/>
      <c r="L219" s="258"/>
      <c r="M219" s="240"/>
    </row>
    <row r="220" spans="1:13" ht="16.8" x14ac:dyDescent="0.4">
      <c r="A220" s="308">
        <v>6</v>
      </c>
      <c r="B220" s="258" t="s">
        <v>741</v>
      </c>
      <c r="C220" s="258" t="s">
        <v>888</v>
      </c>
      <c r="D220" s="258"/>
      <c r="E220" s="258"/>
      <c r="F220" s="258"/>
      <c r="G220" s="258"/>
      <c r="H220" s="239"/>
      <c r="I220" s="258" t="s">
        <v>827</v>
      </c>
      <c r="J220" s="258"/>
      <c r="K220" s="258"/>
      <c r="L220" s="258"/>
      <c r="M220" s="240"/>
    </row>
    <row r="221" spans="1:13" ht="16.8" x14ac:dyDescent="0.4">
      <c r="A221" s="309"/>
      <c r="B221" s="258"/>
      <c r="C221" s="259" t="s">
        <v>889</v>
      </c>
      <c r="D221" s="260"/>
      <c r="E221" s="260"/>
      <c r="F221" s="260"/>
      <c r="G221" s="261"/>
      <c r="H221" s="239"/>
      <c r="I221" s="258" t="s">
        <v>826</v>
      </c>
      <c r="J221" s="258"/>
      <c r="K221" s="258"/>
      <c r="L221" s="258"/>
      <c r="M221" s="240"/>
    </row>
    <row r="222" spans="1:13" ht="16.8" x14ac:dyDescent="0.4">
      <c r="A222" s="309"/>
      <c r="B222" s="258"/>
      <c r="C222" s="258" t="s">
        <v>890</v>
      </c>
      <c r="D222" s="258"/>
      <c r="E222" s="258"/>
      <c r="F222" s="258"/>
      <c r="G222" s="258"/>
      <c r="H222" s="239"/>
      <c r="I222" s="258" t="s">
        <v>828</v>
      </c>
      <c r="J222" s="258"/>
      <c r="K222" s="258"/>
      <c r="L222" s="258"/>
      <c r="M222" s="240"/>
    </row>
    <row r="223" spans="1:13" ht="16.8" x14ac:dyDescent="0.4">
      <c r="A223" s="309"/>
      <c r="B223" s="258"/>
      <c r="C223" s="262" t="s">
        <v>899</v>
      </c>
      <c r="D223" s="263"/>
      <c r="E223" s="263"/>
      <c r="F223" s="263"/>
      <c r="G223" s="264"/>
      <c r="H223" s="271"/>
      <c r="I223" s="258" t="s">
        <v>829</v>
      </c>
      <c r="J223" s="258"/>
      <c r="K223" s="258"/>
      <c r="L223" s="258"/>
      <c r="M223" s="240"/>
    </row>
    <row r="224" spans="1:13" ht="16.8" x14ac:dyDescent="0.4">
      <c r="A224" s="309"/>
      <c r="B224" s="258"/>
      <c r="C224" s="265"/>
      <c r="D224" s="266"/>
      <c r="E224" s="266"/>
      <c r="F224" s="266"/>
      <c r="G224" s="267"/>
      <c r="H224" s="272"/>
      <c r="I224" s="258" t="s">
        <v>830</v>
      </c>
      <c r="J224" s="258"/>
      <c r="K224" s="258"/>
      <c r="L224" s="258"/>
      <c r="M224" s="240"/>
    </row>
    <row r="225" spans="1:13" ht="16.8" x14ac:dyDescent="0.4">
      <c r="A225" s="310"/>
      <c r="B225" s="258"/>
      <c r="C225" s="268"/>
      <c r="D225" s="269"/>
      <c r="E225" s="269"/>
      <c r="F225" s="269"/>
      <c r="G225" s="270"/>
      <c r="H225" s="273"/>
      <c r="I225" s="258" t="s">
        <v>944</v>
      </c>
      <c r="J225" s="258"/>
      <c r="K225" s="258"/>
      <c r="L225" s="258"/>
      <c r="M225" s="240"/>
    </row>
    <row r="226" spans="1:13" ht="16.8" x14ac:dyDescent="0.4">
      <c r="A226" s="308">
        <v>7</v>
      </c>
      <c r="B226" s="258" t="s">
        <v>859</v>
      </c>
      <c r="C226" s="258" t="s">
        <v>888</v>
      </c>
      <c r="D226" s="258"/>
      <c r="E226" s="258"/>
      <c r="F226" s="258"/>
      <c r="G226" s="258"/>
      <c r="H226" s="239"/>
      <c r="I226" s="258" t="s">
        <v>827</v>
      </c>
      <c r="J226" s="258"/>
      <c r="K226" s="258"/>
      <c r="L226" s="258"/>
      <c r="M226" s="240"/>
    </row>
    <row r="227" spans="1:13" ht="16.8" x14ac:dyDescent="0.4">
      <c r="A227" s="309"/>
      <c r="B227" s="258"/>
      <c r="C227" s="259" t="s">
        <v>889</v>
      </c>
      <c r="D227" s="260"/>
      <c r="E227" s="260"/>
      <c r="F227" s="260"/>
      <c r="G227" s="261"/>
      <c r="H227" s="239"/>
      <c r="I227" s="258" t="s">
        <v>826</v>
      </c>
      <c r="J227" s="258"/>
      <c r="K227" s="258"/>
      <c r="L227" s="258"/>
      <c r="M227" s="240"/>
    </row>
    <row r="228" spans="1:13" ht="16.8" x14ac:dyDescent="0.4">
      <c r="A228" s="309"/>
      <c r="B228" s="258"/>
      <c r="C228" s="258" t="s">
        <v>890</v>
      </c>
      <c r="D228" s="258"/>
      <c r="E228" s="258"/>
      <c r="F228" s="258"/>
      <c r="G228" s="258"/>
      <c r="H228" s="239"/>
      <c r="I228" s="258" t="s">
        <v>828</v>
      </c>
      <c r="J228" s="258"/>
      <c r="K228" s="258"/>
      <c r="L228" s="258"/>
      <c r="M228" s="240"/>
    </row>
    <row r="229" spans="1:13" ht="16.8" x14ac:dyDescent="0.4">
      <c r="A229" s="309"/>
      <c r="B229" s="258"/>
      <c r="C229" s="262" t="s">
        <v>899</v>
      </c>
      <c r="D229" s="263"/>
      <c r="E229" s="263"/>
      <c r="F229" s="263"/>
      <c r="G229" s="264"/>
      <c r="H229" s="271"/>
      <c r="I229" s="258" t="s">
        <v>829</v>
      </c>
      <c r="J229" s="258"/>
      <c r="K229" s="258"/>
      <c r="L229" s="258"/>
      <c r="M229" s="240"/>
    </row>
    <row r="230" spans="1:13" ht="16.8" x14ac:dyDescent="0.4">
      <c r="A230" s="309"/>
      <c r="B230" s="258"/>
      <c r="C230" s="265"/>
      <c r="D230" s="266"/>
      <c r="E230" s="266"/>
      <c r="F230" s="266"/>
      <c r="G230" s="267"/>
      <c r="H230" s="272"/>
      <c r="I230" s="258" t="s">
        <v>830</v>
      </c>
      <c r="J230" s="258"/>
      <c r="K230" s="258"/>
      <c r="L230" s="258"/>
      <c r="M230" s="240"/>
    </row>
    <row r="231" spans="1:13" ht="16.8" x14ac:dyDescent="0.4">
      <c r="A231" s="310"/>
      <c r="B231" s="258"/>
      <c r="C231" s="268"/>
      <c r="D231" s="269"/>
      <c r="E231" s="269"/>
      <c r="F231" s="269"/>
      <c r="G231" s="270"/>
      <c r="H231" s="273"/>
      <c r="I231" s="258" t="s">
        <v>944</v>
      </c>
      <c r="J231" s="258"/>
      <c r="K231" s="258"/>
      <c r="L231" s="258"/>
      <c r="M231" s="240"/>
    </row>
    <row r="232" spans="1:13" ht="16.8" x14ac:dyDescent="0.4">
      <c r="A232" s="308">
        <v>8</v>
      </c>
      <c r="B232" s="258" t="s">
        <v>859</v>
      </c>
      <c r="C232" s="258" t="s">
        <v>888</v>
      </c>
      <c r="D232" s="258"/>
      <c r="E232" s="258"/>
      <c r="F232" s="258"/>
      <c r="G232" s="258"/>
      <c r="H232" s="239"/>
      <c r="I232" s="258" t="s">
        <v>827</v>
      </c>
      <c r="J232" s="258"/>
      <c r="K232" s="258"/>
      <c r="L232" s="258"/>
      <c r="M232" s="240"/>
    </row>
    <row r="233" spans="1:13" ht="16.8" x14ac:dyDescent="0.4">
      <c r="A233" s="309"/>
      <c r="B233" s="258"/>
      <c r="C233" s="259" t="s">
        <v>889</v>
      </c>
      <c r="D233" s="260"/>
      <c r="E233" s="260"/>
      <c r="F233" s="260"/>
      <c r="G233" s="261"/>
      <c r="H233" s="239"/>
      <c r="I233" s="258" t="s">
        <v>826</v>
      </c>
      <c r="J233" s="258"/>
      <c r="K233" s="258"/>
      <c r="L233" s="258"/>
      <c r="M233" s="240"/>
    </row>
    <row r="234" spans="1:13" ht="16.8" x14ac:dyDescent="0.4">
      <c r="A234" s="309"/>
      <c r="B234" s="258"/>
      <c r="C234" s="258" t="s">
        <v>890</v>
      </c>
      <c r="D234" s="258"/>
      <c r="E234" s="258"/>
      <c r="F234" s="258"/>
      <c r="G234" s="258"/>
      <c r="H234" s="239"/>
      <c r="I234" s="258" t="s">
        <v>828</v>
      </c>
      <c r="J234" s="258"/>
      <c r="K234" s="258"/>
      <c r="L234" s="258"/>
      <c r="M234" s="240"/>
    </row>
    <row r="235" spans="1:13" ht="16.8" x14ac:dyDescent="0.4">
      <c r="A235" s="309"/>
      <c r="B235" s="258"/>
      <c r="C235" s="262" t="s">
        <v>899</v>
      </c>
      <c r="D235" s="263"/>
      <c r="E235" s="263"/>
      <c r="F235" s="263"/>
      <c r="G235" s="264"/>
      <c r="H235" s="271"/>
      <c r="I235" s="258" t="s">
        <v>829</v>
      </c>
      <c r="J235" s="258"/>
      <c r="K235" s="258"/>
      <c r="L235" s="258"/>
      <c r="M235" s="240"/>
    </row>
    <row r="236" spans="1:13" ht="16.8" x14ac:dyDescent="0.4">
      <c r="A236" s="309"/>
      <c r="B236" s="258"/>
      <c r="C236" s="265"/>
      <c r="D236" s="266"/>
      <c r="E236" s="266"/>
      <c r="F236" s="266"/>
      <c r="G236" s="267"/>
      <c r="H236" s="272"/>
      <c r="I236" s="258" t="s">
        <v>830</v>
      </c>
      <c r="J236" s="258"/>
      <c r="K236" s="258"/>
      <c r="L236" s="258"/>
      <c r="M236" s="240"/>
    </row>
    <row r="237" spans="1:13" ht="16.8" x14ac:dyDescent="0.4">
      <c r="A237" s="310"/>
      <c r="B237" s="258"/>
      <c r="C237" s="268"/>
      <c r="D237" s="269"/>
      <c r="E237" s="269"/>
      <c r="F237" s="269"/>
      <c r="G237" s="270"/>
      <c r="H237" s="273"/>
      <c r="I237" s="258" t="s">
        <v>944</v>
      </c>
      <c r="J237" s="258"/>
      <c r="K237" s="258"/>
      <c r="L237" s="258"/>
      <c r="M237" s="240"/>
    </row>
    <row r="238" spans="1:13" ht="16.8" x14ac:dyDescent="0.4">
      <c r="A238" s="308">
        <v>9</v>
      </c>
      <c r="B238" s="258" t="s">
        <v>859</v>
      </c>
      <c r="C238" s="258" t="s">
        <v>888</v>
      </c>
      <c r="D238" s="258"/>
      <c r="E238" s="258"/>
      <c r="F238" s="258"/>
      <c r="G238" s="258"/>
      <c r="H238" s="239"/>
      <c r="I238" s="258" t="s">
        <v>827</v>
      </c>
      <c r="J238" s="258"/>
      <c r="K238" s="258"/>
      <c r="L238" s="258"/>
      <c r="M238" s="240"/>
    </row>
    <row r="239" spans="1:13" ht="16.8" x14ac:dyDescent="0.4">
      <c r="A239" s="309"/>
      <c r="B239" s="258"/>
      <c r="C239" s="259" t="s">
        <v>889</v>
      </c>
      <c r="D239" s="260"/>
      <c r="E239" s="260"/>
      <c r="F239" s="260"/>
      <c r="G239" s="261"/>
      <c r="H239" s="239"/>
      <c r="I239" s="258" t="s">
        <v>826</v>
      </c>
      <c r="J239" s="258"/>
      <c r="K239" s="258"/>
      <c r="L239" s="258"/>
      <c r="M239" s="240"/>
    </row>
    <row r="240" spans="1:13" ht="16.8" x14ac:dyDescent="0.4">
      <c r="A240" s="309"/>
      <c r="B240" s="258"/>
      <c r="C240" s="258" t="s">
        <v>890</v>
      </c>
      <c r="D240" s="258"/>
      <c r="E240" s="258"/>
      <c r="F240" s="258"/>
      <c r="G240" s="258"/>
      <c r="H240" s="239"/>
      <c r="I240" s="258" t="s">
        <v>828</v>
      </c>
      <c r="J240" s="258"/>
      <c r="K240" s="258"/>
      <c r="L240" s="258"/>
      <c r="M240" s="240"/>
    </row>
    <row r="241" spans="1:13" ht="16.8" x14ac:dyDescent="0.4">
      <c r="A241" s="309"/>
      <c r="B241" s="258"/>
      <c r="C241" s="262" t="s">
        <v>899</v>
      </c>
      <c r="D241" s="263"/>
      <c r="E241" s="263"/>
      <c r="F241" s="263"/>
      <c r="G241" s="264"/>
      <c r="H241" s="271"/>
      <c r="I241" s="258" t="s">
        <v>829</v>
      </c>
      <c r="J241" s="258"/>
      <c r="K241" s="258"/>
      <c r="L241" s="258"/>
      <c r="M241" s="240"/>
    </row>
    <row r="242" spans="1:13" ht="16.8" x14ac:dyDescent="0.4">
      <c r="A242" s="309"/>
      <c r="B242" s="258"/>
      <c r="C242" s="265"/>
      <c r="D242" s="266"/>
      <c r="E242" s="266"/>
      <c r="F242" s="266"/>
      <c r="G242" s="267"/>
      <c r="H242" s="272"/>
      <c r="I242" s="258" t="s">
        <v>830</v>
      </c>
      <c r="J242" s="258"/>
      <c r="K242" s="258"/>
      <c r="L242" s="258"/>
      <c r="M242" s="240"/>
    </row>
    <row r="243" spans="1:13" ht="16.8" x14ac:dyDescent="0.4">
      <c r="A243" s="310"/>
      <c r="B243" s="258"/>
      <c r="C243" s="268"/>
      <c r="D243" s="269"/>
      <c r="E243" s="269"/>
      <c r="F243" s="269"/>
      <c r="G243" s="270"/>
      <c r="H243" s="273"/>
      <c r="I243" s="258" t="s">
        <v>944</v>
      </c>
      <c r="J243" s="258"/>
      <c r="K243" s="258"/>
      <c r="L243" s="258"/>
      <c r="M243" s="240"/>
    </row>
    <row r="244" spans="1:13" ht="16.8" x14ac:dyDescent="0.4">
      <c r="A244" s="308">
        <v>10</v>
      </c>
      <c r="B244" s="258" t="s">
        <v>859</v>
      </c>
      <c r="C244" s="258" t="s">
        <v>888</v>
      </c>
      <c r="D244" s="258"/>
      <c r="E244" s="258"/>
      <c r="F244" s="258"/>
      <c r="G244" s="258"/>
      <c r="H244" s="239"/>
      <c r="I244" s="258" t="s">
        <v>827</v>
      </c>
      <c r="J244" s="258"/>
      <c r="K244" s="258"/>
      <c r="L244" s="258"/>
      <c r="M244" s="240"/>
    </row>
    <row r="245" spans="1:13" ht="16.8" x14ac:dyDescent="0.4">
      <c r="A245" s="309"/>
      <c r="B245" s="258"/>
      <c r="C245" s="259" t="s">
        <v>889</v>
      </c>
      <c r="D245" s="260"/>
      <c r="E245" s="260"/>
      <c r="F245" s="260"/>
      <c r="G245" s="261"/>
      <c r="H245" s="239"/>
      <c r="I245" s="258" t="s">
        <v>826</v>
      </c>
      <c r="J245" s="258"/>
      <c r="K245" s="258"/>
      <c r="L245" s="258"/>
      <c r="M245" s="240"/>
    </row>
    <row r="246" spans="1:13" ht="16.8" x14ac:dyDescent="0.4">
      <c r="A246" s="309"/>
      <c r="B246" s="258"/>
      <c r="C246" s="258" t="s">
        <v>890</v>
      </c>
      <c r="D246" s="258"/>
      <c r="E246" s="258"/>
      <c r="F246" s="258"/>
      <c r="G246" s="258"/>
      <c r="H246" s="239"/>
      <c r="I246" s="258" t="s">
        <v>828</v>
      </c>
      <c r="J246" s="258"/>
      <c r="K246" s="258"/>
      <c r="L246" s="258"/>
      <c r="M246" s="240"/>
    </row>
    <row r="247" spans="1:13" ht="16.8" x14ac:dyDescent="0.4">
      <c r="A247" s="309"/>
      <c r="B247" s="258"/>
      <c r="C247" s="262" t="s">
        <v>899</v>
      </c>
      <c r="D247" s="263"/>
      <c r="E247" s="263"/>
      <c r="F247" s="263"/>
      <c r="G247" s="264"/>
      <c r="H247" s="271"/>
      <c r="I247" s="258" t="s">
        <v>829</v>
      </c>
      <c r="J247" s="258"/>
      <c r="K247" s="258"/>
      <c r="L247" s="258"/>
      <c r="M247" s="240"/>
    </row>
    <row r="248" spans="1:13" ht="16.8" x14ac:dyDescent="0.4">
      <c r="A248" s="309"/>
      <c r="B248" s="258"/>
      <c r="C248" s="265"/>
      <c r="D248" s="266"/>
      <c r="E248" s="266"/>
      <c r="F248" s="266"/>
      <c r="G248" s="267"/>
      <c r="H248" s="272"/>
      <c r="I248" s="258" t="s">
        <v>830</v>
      </c>
      <c r="J248" s="258"/>
      <c r="K248" s="258"/>
      <c r="L248" s="258"/>
      <c r="M248" s="240"/>
    </row>
    <row r="249" spans="1:13" ht="16.8" x14ac:dyDescent="0.4">
      <c r="A249" s="310"/>
      <c r="B249" s="258"/>
      <c r="C249" s="268"/>
      <c r="D249" s="269"/>
      <c r="E249" s="269"/>
      <c r="F249" s="269"/>
      <c r="G249" s="270"/>
      <c r="H249" s="273"/>
      <c r="I249" s="258" t="s">
        <v>944</v>
      </c>
      <c r="J249" s="258"/>
      <c r="K249" s="258"/>
      <c r="L249" s="258"/>
      <c r="M249" s="240"/>
    </row>
    <row r="250" spans="1:13" ht="16.8" x14ac:dyDescent="0.4">
      <c r="A250" s="308">
        <v>11</v>
      </c>
      <c r="B250" s="258" t="s">
        <v>859</v>
      </c>
      <c r="C250" s="258" t="s">
        <v>888</v>
      </c>
      <c r="D250" s="258"/>
      <c r="E250" s="258"/>
      <c r="F250" s="258"/>
      <c r="G250" s="258"/>
      <c r="H250" s="239"/>
      <c r="I250" s="258" t="s">
        <v>827</v>
      </c>
      <c r="J250" s="258"/>
      <c r="K250" s="258"/>
      <c r="L250" s="258"/>
      <c r="M250" s="240"/>
    </row>
    <row r="251" spans="1:13" ht="16.8" x14ac:dyDescent="0.4">
      <c r="A251" s="309"/>
      <c r="B251" s="258"/>
      <c r="C251" s="259" t="s">
        <v>889</v>
      </c>
      <c r="D251" s="260"/>
      <c r="E251" s="260"/>
      <c r="F251" s="260"/>
      <c r="G251" s="261"/>
      <c r="H251" s="239"/>
      <c r="I251" s="258" t="s">
        <v>826</v>
      </c>
      <c r="J251" s="258"/>
      <c r="K251" s="258"/>
      <c r="L251" s="258"/>
      <c r="M251" s="240"/>
    </row>
    <row r="252" spans="1:13" ht="16.8" x14ac:dyDescent="0.4">
      <c r="A252" s="309"/>
      <c r="B252" s="258"/>
      <c r="C252" s="258" t="s">
        <v>890</v>
      </c>
      <c r="D252" s="258"/>
      <c r="E252" s="258"/>
      <c r="F252" s="258"/>
      <c r="G252" s="258"/>
      <c r="H252" s="239"/>
      <c r="I252" s="258" t="s">
        <v>828</v>
      </c>
      <c r="J252" s="258"/>
      <c r="K252" s="258"/>
      <c r="L252" s="258"/>
      <c r="M252" s="240"/>
    </row>
    <row r="253" spans="1:13" ht="16.8" x14ac:dyDescent="0.4">
      <c r="A253" s="309"/>
      <c r="B253" s="258"/>
      <c r="C253" s="262" t="s">
        <v>899</v>
      </c>
      <c r="D253" s="263"/>
      <c r="E253" s="263"/>
      <c r="F253" s="263"/>
      <c r="G253" s="264"/>
      <c r="H253" s="271"/>
      <c r="I253" s="258" t="s">
        <v>829</v>
      </c>
      <c r="J253" s="258"/>
      <c r="K253" s="258"/>
      <c r="L253" s="258"/>
      <c r="M253" s="240"/>
    </row>
    <row r="254" spans="1:13" ht="16.8" x14ac:dyDescent="0.4">
      <c r="A254" s="309"/>
      <c r="B254" s="258"/>
      <c r="C254" s="265"/>
      <c r="D254" s="266"/>
      <c r="E254" s="266"/>
      <c r="F254" s="266"/>
      <c r="G254" s="267"/>
      <c r="H254" s="272"/>
      <c r="I254" s="258" t="s">
        <v>830</v>
      </c>
      <c r="J254" s="258"/>
      <c r="K254" s="258"/>
      <c r="L254" s="258"/>
      <c r="M254" s="240"/>
    </row>
    <row r="255" spans="1:13" ht="16.8" x14ac:dyDescent="0.4">
      <c r="A255" s="310"/>
      <c r="B255" s="258"/>
      <c r="C255" s="268"/>
      <c r="D255" s="269"/>
      <c r="E255" s="269"/>
      <c r="F255" s="269"/>
      <c r="G255" s="270"/>
      <c r="H255" s="273"/>
      <c r="I255" s="258" t="s">
        <v>944</v>
      </c>
      <c r="J255" s="258"/>
      <c r="K255" s="258"/>
      <c r="L255" s="258"/>
      <c r="M255" s="240"/>
    </row>
    <row r="256" spans="1:13" ht="16.8" x14ac:dyDescent="0.4">
      <c r="A256" s="308">
        <v>12</v>
      </c>
      <c r="B256" s="258" t="s">
        <v>859</v>
      </c>
      <c r="C256" s="258" t="s">
        <v>888</v>
      </c>
      <c r="D256" s="258"/>
      <c r="E256" s="258"/>
      <c r="F256" s="258"/>
      <c r="G256" s="258"/>
      <c r="H256" s="239"/>
      <c r="I256" s="258" t="s">
        <v>827</v>
      </c>
      <c r="J256" s="258"/>
      <c r="K256" s="258"/>
      <c r="L256" s="258"/>
      <c r="M256" s="240"/>
    </row>
    <row r="257" spans="1:13" ht="16.8" x14ac:dyDescent="0.4">
      <c r="A257" s="309"/>
      <c r="B257" s="258"/>
      <c r="C257" s="259" t="s">
        <v>889</v>
      </c>
      <c r="D257" s="260"/>
      <c r="E257" s="260"/>
      <c r="F257" s="260"/>
      <c r="G257" s="261"/>
      <c r="H257" s="239"/>
      <c r="I257" s="258" t="s">
        <v>826</v>
      </c>
      <c r="J257" s="258"/>
      <c r="K257" s="258"/>
      <c r="L257" s="258"/>
      <c r="M257" s="240"/>
    </row>
    <row r="258" spans="1:13" ht="16.8" x14ac:dyDescent="0.4">
      <c r="A258" s="309"/>
      <c r="B258" s="258"/>
      <c r="C258" s="258" t="s">
        <v>890</v>
      </c>
      <c r="D258" s="258"/>
      <c r="E258" s="258"/>
      <c r="F258" s="258"/>
      <c r="G258" s="258"/>
      <c r="H258" s="239"/>
      <c r="I258" s="258" t="s">
        <v>828</v>
      </c>
      <c r="J258" s="258"/>
      <c r="K258" s="258"/>
      <c r="L258" s="258"/>
      <c r="M258" s="240"/>
    </row>
    <row r="259" spans="1:13" ht="16.8" x14ac:dyDescent="0.4">
      <c r="A259" s="309"/>
      <c r="B259" s="258"/>
      <c r="C259" s="262" t="s">
        <v>899</v>
      </c>
      <c r="D259" s="263"/>
      <c r="E259" s="263"/>
      <c r="F259" s="263"/>
      <c r="G259" s="264"/>
      <c r="H259" s="271"/>
      <c r="I259" s="258" t="s">
        <v>829</v>
      </c>
      <c r="J259" s="258"/>
      <c r="K259" s="258"/>
      <c r="L259" s="258"/>
      <c r="M259" s="240"/>
    </row>
    <row r="260" spans="1:13" ht="16.8" x14ac:dyDescent="0.4">
      <c r="A260" s="309"/>
      <c r="B260" s="258"/>
      <c r="C260" s="265"/>
      <c r="D260" s="266"/>
      <c r="E260" s="266"/>
      <c r="F260" s="266"/>
      <c r="G260" s="267"/>
      <c r="H260" s="272"/>
      <c r="I260" s="258" t="s">
        <v>830</v>
      </c>
      <c r="J260" s="258"/>
      <c r="K260" s="258"/>
      <c r="L260" s="258"/>
      <c r="M260" s="240"/>
    </row>
    <row r="261" spans="1:13" ht="16.8" x14ac:dyDescent="0.4">
      <c r="A261" s="310"/>
      <c r="B261" s="258"/>
      <c r="C261" s="268"/>
      <c r="D261" s="269"/>
      <c r="E261" s="269"/>
      <c r="F261" s="269"/>
      <c r="G261" s="270"/>
      <c r="H261" s="273"/>
      <c r="I261" s="258" t="s">
        <v>944</v>
      </c>
      <c r="J261" s="258"/>
      <c r="K261" s="258"/>
      <c r="L261" s="258"/>
      <c r="M261" s="240"/>
    </row>
    <row r="262" spans="1:13" ht="16.8" x14ac:dyDescent="0.4">
      <c r="A262" s="308">
        <v>13</v>
      </c>
      <c r="B262" s="262" t="s">
        <v>928</v>
      </c>
      <c r="C262" s="263"/>
      <c r="D262" s="263"/>
      <c r="E262" s="263"/>
      <c r="F262" s="263"/>
      <c r="G262" s="264"/>
      <c r="H262" s="239"/>
      <c r="I262" s="258" t="s">
        <v>922</v>
      </c>
      <c r="J262" s="258"/>
      <c r="K262" s="258"/>
      <c r="L262" s="258"/>
      <c r="M262" s="240"/>
    </row>
    <row r="263" spans="1:13" ht="16.8" x14ac:dyDescent="0.4">
      <c r="A263" s="310"/>
      <c r="B263" s="268"/>
      <c r="C263" s="269"/>
      <c r="D263" s="269"/>
      <c r="E263" s="269"/>
      <c r="F263" s="269"/>
      <c r="G263" s="270"/>
      <c r="H263" s="239"/>
      <c r="I263" s="258" t="s">
        <v>923</v>
      </c>
      <c r="J263" s="258"/>
      <c r="K263" s="258"/>
      <c r="L263" s="258"/>
      <c r="M263" s="240"/>
    </row>
    <row r="264" spans="1:13" ht="16.8" x14ac:dyDescent="0.4">
      <c r="A264" s="308">
        <v>14</v>
      </c>
      <c r="B264" s="262" t="s">
        <v>929</v>
      </c>
      <c r="C264" s="263"/>
      <c r="D264" s="263"/>
      <c r="E264" s="263"/>
      <c r="F264" s="263"/>
      <c r="G264" s="264"/>
      <c r="H264" s="239"/>
      <c r="I264" s="258" t="s">
        <v>924</v>
      </c>
      <c r="J264" s="258"/>
      <c r="K264" s="258"/>
      <c r="L264" s="258"/>
      <c r="M264" s="240"/>
    </row>
    <row r="265" spans="1:13" ht="16.8" x14ac:dyDescent="0.4">
      <c r="A265" s="310"/>
      <c r="B265" s="268"/>
      <c r="C265" s="269"/>
      <c r="D265" s="269"/>
      <c r="E265" s="269"/>
      <c r="F265" s="269"/>
      <c r="G265" s="270"/>
      <c r="H265" s="239"/>
      <c r="I265" s="258" t="s">
        <v>925</v>
      </c>
      <c r="J265" s="258"/>
      <c r="K265" s="258"/>
      <c r="L265" s="258"/>
      <c r="M265" s="240"/>
    </row>
    <row r="266" spans="1:13" ht="16.8" x14ac:dyDescent="0.4">
      <c r="A266" s="308">
        <v>15</v>
      </c>
      <c r="B266" s="262" t="s">
        <v>930</v>
      </c>
      <c r="C266" s="263"/>
      <c r="D266" s="263"/>
      <c r="E266" s="263"/>
      <c r="F266" s="263"/>
      <c r="G266" s="264"/>
      <c r="H266" s="239"/>
      <c r="I266" s="258" t="s">
        <v>926</v>
      </c>
      <c r="J266" s="258"/>
      <c r="K266" s="258"/>
      <c r="L266" s="258"/>
      <c r="M266" s="240"/>
    </row>
    <row r="267" spans="1:13" ht="16.8" x14ac:dyDescent="0.4">
      <c r="A267" s="310"/>
      <c r="B267" s="268"/>
      <c r="C267" s="269"/>
      <c r="D267" s="269"/>
      <c r="E267" s="269"/>
      <c r="F267" s="269"/>
      <c r="G267" s="270"/>
      <c r="H267" s="239"/>
      <c r="I267" s="258" t="s">
        <v>945</v>
      </c>
      <c r="J267" s="258"/>
      <c r="K267" s="258"/>
      <c r="L267" s="258"/>
      <c r="M267" s="240"/>
    </row>
    <row r="268" spans="1:13" ht="34.200000000000003" customHeight="1" thickBot="1" x14ac:dyDescent="0.45">
      <c r="A268" s="215">
        <v>16</v>
      </c>
      <c r="B268" s="396" t="s">
        <v>931</v>
      </c>
      <c r="C268" s="396"/>
      <c r="D268" s="396"/>
      <c r="E268" s="396"/>
      <c r="F268" s="396"/>
      <c r="G268" s="396"/>
      <c r="H268" s="242"/>
      <c r="I268" s="396" t="s">
        <v>927</v>
      </c>
      <c r="J268" s="396"/>
      <c r="K268" s="396"/>
      <c r="L268" s="396"/>
      <c r="M268" s="243"/>
    </row>
    <row r="269" spans="1:13" ht="17.399999999999999" thickBot="1" x14ac:dyDescent="0.45">
      <c r="A269" s="97"/>
      <c r="B269" s="97"/>
      <c r="C269" s="97"/>
      <c r="D269" s="97"/>
      <c r="E269" s="97"/>
      <c r="F269" s="97"/>
      <c r="G269" s="97"/>
      <c r="H269" s="193"/>
      <c r="I269" s="193"/>
      <c r="J269" s="193"/>
      <c r="K269" s="193"/>
      <c r="L269" s="193"/>
      <c r="M269" s="193"/>
    </row>
    <row r="270" spans="1:13" ht="16.2" x14ac:dyDescent="0.4">
      <c r="A270" s="121">
        <v>7.6</v>
      </c>
      <c r="B270" s="397" t="s">
        <v>848</v>
      </c>
      <c r="C270" s="397"/>
      <c r="D270" s="397"/>
      <c r="E270" s="397"/>
      <c r="F270" s="397"/>
      <c r="G270" s="397"/>
      <c r="H270" s="397"/>
      <c r="I270" s="397"/>
      <c r="J270" s="397"/>
      <c r="K270" s="397"/>
      <c r="L270" s="397"/>
      <c r="M270" s="398"/>
    </row>
    <row r="271" spans="1:13" ht="16.8" x14ac:dyDescent="0.4">
      <c r="A271" s="71">
        <v>1</v>
      </c>
      <c r="B271" s="259"/>
      <c r="C271" s="260"/>
      <c r="D271" s="260"/>
      <c r="E271" s="260"/>
      <c r="F271" s="260"/>
      <c r="G271" s="260"/>
      <c r="H271" s="260"/>
      <c r="I271" s="260"/>
      <c r="J271" s="260"/>
      <c r="K271" s="260"/>
      <c r="L271" s="260"/>
      <c r="M271" s="304"/>
    </row>
    <row r="272" spans="1:13" ht="16.8" x14ac:dyDescent="0.4">
      <c r="A272" s="71">
        <v>2</v>
      </c>
      <c r="B272" s="259"/>
      <c r="C272" s="260"/>
      <c r="D272" s="260"/>
      <c r="E272" s="260"/>
      <c r="F272" s="260"/>
      <c r="G272" s="260"/>
      <c r="H272" s="260"/>
      <c r="I272" s="260"/>
      <c r="J272" s="260"/>
      <c r="K272" s="260"/>
      <c r="L272" s="260"/>
      <c r="M272" s="304"/>
    </row>
    <row r="273" spans="1:13" ht="16.8" x14ac:dyDescent="0.4">
      <c r="A273" s="71">
        <v>3</v>
      </c>
      <c r="B273" s="259"/>
      <c r="C273" s="260"/>
      <c r="D273" s="260"/>
      <c r="E273" s="260"/>
      <c r="F273" s="260"/>
      <c r="G273" s="260"/>
      <c r="H273" s="260"/>
      <c r="I273" s="260"/>
      <c r="J273" s="260"/>
      <c r="K273" s="260"/>
      <c r="L273" s="260"/>
      <c r="M273" s="304"/>
    </row>
    <row r="274" spans="1:13" ht="16.8" x14ac:dyDescent="0.4">
      <c r="A274" s="71">
        <v>4</v>
      </c>
      <c r="B274" s="259"/>
      <c r="C274" s="260"/>
      <c r="D274" s="260"/>
      <c r="E274" s="260"/>
      <c r="F274" s="260"/>
      <c r="G274" s="260"/>
      <c r="H274" s="260"/>
      <c r="I274" s="260"/>
      <c r="J274" s="260"/>
      <c r="K274" s="260"/>
      <c r="L274" s="260"/>
      <c r="M274" s="304"/>
    </row>
    <row r="275" spans="1:13" ht="16.8" x14ac:dyDescent="0.4">
      <c r="A275" s="71">
        <v>5</v>
      </c>
      <c r="B275" s="259"/>
      <c r="C275" s="260"/>
      <c r="D275" s="260"/>
      <c r="E275" s="260"/>
      <c r="F275" s="260"/>
      <c r="G275" s="260"/>
      <c r="H275" s="260"/>
      <c r="I275" s="260"/>
      <c r="J275" s="260"/>
      <c r="K275" s="260"/>
      <c r="L275" s="260"/>
      <c r="M275" s="304"/>
    </row>
    <row r="276" spans="1:13" ht="16.8" x14ac:dyDescent="0.4">
      <c r="A276" s="71">
        <v>6</v>
      </c>
      <c r="B276" s="259"/>
      <c r="C276" s="260"/>
      <c r="D276" s="260"/>
      <c r="E276" s="260"/>
      <c r="F276" s="260"/>
      <c r="G276" s="260"/>
      <c r="H276" s="260"/>
      <c r="I276" s="260"/>
      <c r="J276" s="260"/>
      <c r="K276" s="260"/>
      <c r="L276" s="260"/>
      <c r="M276" s="304"/>
    </row>
    <row r="277" spans="1:13" ht="16.8" x14ac:dyDescent="0.4">
      <c r="A277" s="71">
        <v>7</v>
      </c>
      <c r="B277" s="259"/>
      <c r="C277" s="260"/>
      <c r="D277" s="260"/>
      <c r="E277" s="260"/>
      <c r="F277" s="260"/>
      <c r="G277" s="260"/>
      <c r="H277" s="260"/>
      <c r="I277" s="260"/>
      <c r="J277" s="260"/>
      <c r="K277" s="260"/>
      <c r="L277" s="260"/>
      <c r="M277" s="304"/>
    </row>
    <row r="278" spans="1:13" ht="16.8" x14ac:dyDescent="0.4">
      <c r="A278" s="71">
        <v>8</v>
      </c>
      <c r="B278" s="259"/>
      <c r="C278" s="260"/>
      <c r="D278" s="260"/>
      <c r="E278" s="260"/>
      <c r="F278" s="260"/>
      <c r="G278" s="260"/>
      <c r="H278" s="260"/>
      <c r="I278" s="260"/>
      <c r="J278" s="260"/>
      <c r="K278" s="260"/>
      <c r="L278" s="260"/>
      <c r="M278" s="304"/>
    </row>
    <row r="279" spans="1:13" ht="16.8" x14ac:dyDescent="0.4">
      <c r="A279" s="71">
        <v>9</v>
      </c>
      <c r="B279" s="259"/>
      <c r="C279" s="260"/>
      <c r="D279" s="260"/>
      <c r="E279" s="260"/>
      <c r="F279" s="260"/>
      <c r="G279" s="260"/>
      <c r="H279" s="260"/>
      <c r="I279" s="260"/>
      <c r="J279" s="260"/>
      <c r="K279" s="260"/>
      <c r="L279" s="260"/>
      <c r="M279" s="304"/>
    </row>
    <row r="280" spans="1:13" ht="16.8" x14ac:dyDescent="0.4">
      <c r="A280" s="71">
        <v>10</v>
      </c>
      <c r="B280" s="259"/>
      <c r="C280" s="260"/>
      <c r="D280" s="260"/>
      <c r="E280" s="260"/>
      <c r="F280" s="260"/>
      <c r="G280" s="260"/>
      <c r="H280" s="260"/>
      <c r="I280" s="260"/>
      <c r="J280" s="260"/>
      <c r="K280" s="260"/>
      <c r="L280" s="260"/>
      <c r="M280" s="304"/>
    </row>
    <row r="281" spans="1:13" ht="16.8" x14ac:dyDescent="0.4">
      <c r="A281" s="71">
        <v>11</v>
      </c>
      <c r="B281" s="259"/>
      <c r="C281" s="260"/>
      <c r="D281" s="260"/>
      <c r="E281" s="260"/>
      <c r="F281" s="260"/>
      <c r="G281" s="260"/>
      <c r="H281" s="260"/>
      <c r="I281" s="260"/>
      <c r="J281" s="260"/>
      <c r="K281" s="260"/>
      <c r="L281" s="260"/>
      <c r="M281" s="304"/>
    </row>
    <row r="282" spans="1:13" ht="16.8" x14ac:dyDescent="0.4">
      <c r="A282" s="71">
        <v>12</v>
      </c>
      <c r="B282" s="259"/>
      <c r="C282" s="260"/>
      <c r="D282" s="260"/>
      <c r="E282" s="260"/>
      <c r="F282" s="260"/>
      <c r="G282" s="260"/>
      <c r="H282" s="260"/>
      <c r="I282" s="260"/>
      <c r="J282" s="260"/>
      <c r="K282" s="260"/>
      <c r="L282" s="260"/>
      <c r="M282" s="304"/>
    </row>
    <row r="283" spans="1:13" ht="16.8" x14ac:dyDescent="0.4">
      <c r="A283" s="71">
        <v>13</v>
      </c>
      <c r="B283" s="259"/>
      <c r="C283" s="260"/>
      <c r="D283" s="260"/>
      <c r="E283" s="260"/>
      <c r="F283" s="260"/>
      <c r="G283" s="260"/>
      <c r="H283" s="260"/>
      <c r="I283" s="260"/>
      <c r="J283" s="260"/>
      <c r="K283" s="260"/>
      <c r="L283" s="260"/>
      <c r="M283" s="304"/>
    </row>
    <row r="284" spans="1:13" ht="16.8" x14ac:dyDescent="0.4">
      <c r="A284" s="71">
        <v>14</v>
      </c>
      <c r="B284" s="259"/>
      <c r="C284" s="260"/>
      <c r="D284" s="260"/>
      <c r="E284" s="260"/>
      <c r="F284" s="260"/>
      <c r="G284" s="260"/>
      <c r="H284" s="260"/>
      <c r="I284" s="260"/>
      <c r="J284" s="260"/>
      <c r="K284" s="260"/>
      <c r="L284" s="260"/>
      <c r="M284" s="304"/>
    </row>
    <row r="285" spans="1:13" ht="16.8" x14ac:dyDescent="0.4">
      <c r="A285" s="71">
        <v>15</v>
      </c>
      <c r="B285" s="259"/>
      <c r="C285" s="260"/>
      <c r="D285" s="260"/>
      <c r="E285" s="260"/>
      <c r="F285" s="260"/>
      <c r="G285" s="260"/>
      <c r="H285" s="260"/>
      <c r="I285" s="260"/>
      <c r="J285" s="260"/>
      <c r="K285" s="260"/>
      <c r="L285" s="260"/>
      <c r="M285" s="304"/>
    </row>
    <row r="286" spans="1:13" ht="16.8" x14ac:dyDescent="0.4">
      <c r="A286" s="71">
        <v>16</v>
      </c>
      <c r="B286" s="259"/>
      <c r="C286" s="260"/>
      <c r="D286" s="260"/>
      <c r="E286" s="260"/>
      <c r="F286" s="260"/>
      <c r="G286" s="260"/>
      <c r="H286" s="260"/>
      <c r="I286" s="260"/>
      <c r="J286" s="260"/>
      <c r="K286" s="260"/>
      <c r="L286" s="260"/>
      <c r="M286" s="304"/>
    </row>
    <row r="287" spans="1:13" ht="16.8" x14ac:dyDescent="0.4">
      <c r="A287" s="71">
        <v>17</v>
      </c>
      <c r="B287" s="259"/>
      <c r="C287" s="260"/>
      <c r="D287" s="260"/>
      <c r="E287" s="260"/>
      <c r="F287" s="260"/>
      <c r="G287" s="260"/>
      <c r="H287" s="260"/>
      <c r="I287" s="260"/>
      <c r="J287" s="260"/>
      <c r="K287" s="260"/>
      <c r="L287" s="260"/>
      <c r="M287" s="304"/>
    </row>
    <row r="288" spans="1:13" ht="16.8" x14ac:dyDescent="0.4">
      <c r="A288" s="71">
        <v>18</v>
      </c>
      <c r="B288" s="259"/>
      <c r="C288" s="260"/>
      <c r="D288" s="260"/>
      <c r="E288" s="260"/>
      <c r="F288" s="260"/>
      <c r="G288" s="260"/>
      <c r="H288" s="260"/>
      <c r="I288" s="260"/>
      <c r="J288" s="260"/>
      <c r="K288" s="260"/>
      <c r="L288" s="260"/>
      <c r="M288" s="304"/>
    </row>
    <row r="289" spans="1:13" ht="16.8" x14ac:dyDescent="0.4">
      <c r="A289" s="71">
        <v>19</v>
      </c>
      <c r="B289" s="259"/>
      <c r="C289" s="260"/>
      <c r="D289" s="260"/>
      <c r="E289" s="260"/>
      <c r="F289" s="260"/>
      <c r="G289" s="260"/>
      <c r="H289" s="260"/>
      <c r="I289" s="260"/>
      <c r="J289" s="260"/>
      <c r="K289" s="260"/>
      <c r="L289" s="260"/>
      <c r="M289" s="304"/>
    </row>
    <row r="290" spans="1:13" ht="16.8" x14ac:dyDescent="0.4">
      <c r="A290" s="71">
        <v>20</v>
      </c>
      <c r="B290" s="259"/>
      <c r="C290" s="260"/>
      <c r="D290" s="260"/>
      <c r="E290" s="260"/>
      <c r="F290" s="260"/>
      <c r="G290" s="260"/>
      <c r="H290" s="260"/>
      <c r="I290" s="260"/>
      <c r="J290" s="260"/>
      <c r="K290" s="260"/>
      <c r="L290" s="260"/>
      <c r="M290" s="304"/>
    </row>
    <row r="291" spans="1:13" ht="16.8" x14ac:dyDescent="0.4">
      <c r="A291" s="71">
        <v>21</v>
      </c>
      <c r="B291" s="259"/>
      <c r="C291" s="260"/>
      <c r="D291" s="260"/>
      <c r="E291" s="260"/>
      <c r="F291" s="260"/>
      <c r="G291" s="260"/>
      <c r="H291" s="260"/>
      <c r="I291" s="260"/>
      <c r="J291" s="260"/>
      <c r="K291" s="260"/>
      <c r="L291" s="260"/>
      <c r="M291" s="304"/>
    </row>
    <row r="292" spans="1:13" ht="16.8" x14ac:dyDescent="0.4">
      <c r="A292" s="71">
        <v>22</v>
      </c>
      <c r="B292" s="259"/>
      <c r="C292" s="260"/>
      <c r="D292" s="260"/>
      <c r="E292" s="260"/>
      <c r="F292" s="260"/>
      <c r="G292" s="260"/>
      <c r="H292" s="260"/>
      <c r="I292" s="260"/>
      <c r="J292" s="260"/>
      <c r="K292" s="260"/>
      <c r="L292" s="260"/>
      <c r="M292" s="304"/>
    </row>
    <row r="293" spans="1:13" ht="16.8" x14ac:dyDescent="0.4">
      <c r="A293" s="71">
        <v>23</v>
      </c>
      <c r="B293" s="259"/>
      <c r="C293" s="260"/>
      <c r="D293" s="260"/>
      <c r="E293" s="260"/>
      <c r="F293" s="260"/>
      <c r="G293" s="260"/>
      <c r="H293" s="260"/>
      <c r="I293" s="260"/>
      <c r="J293" s="260"/>
      <c r="K293" s="260"/>
      <c r="L293" s="260"/>
      <c r="M293" s="304"/>
    </row>
    <row r="294" spans="1:13" ht="17.399999999999999" thickBot="1" x14ac:dyDescent="0.45">
      <c r="A294" s="215">
        <v>24</v>
      </c>
      <c r="B294" s="305"/>
      <c r="C294" s="306"/>
      <c r="D294" s="306"/>
      <c r="E294" s="306"/>
      <c r="F294" s="306"/>
      <c r="G294" s="306"/>
      <c r="H294" s="306"/>
      <c r="I294" s="306"/>
      <c r="J294" s="306"/>
      <c r="K294" s="306"/>
      <c r="L294" s="306"/>
      <c r="M294" s="307"/>
    </row>
    <row r="295" spans="1:13" ht="16.8" x14ac:dyDescent="0.4">
      <c r="A295" s="97"/>
      <c r="B295" s="97"/>
      <c r="C295" s="193"/>
      <c r="D295" s="193"/>
      <c r="E295" s="193"/>
      <c r="F295" s="193"/>
      <c r="G295" s="193"/>
      <c r="H295" s="193"/>
      <c r="I295" s="193"/>
      <c r="J295" s="193"/>
      <c r="K295" s="193"/>
      <c r="L295" s="193"/>
      <c r="M295" s="193"/>
    </row>
    <row r="296" spans="1:13" ht="16.8" x14ac:dyDescent="0.4">
      <c r="A296" s="156">
        <v>8</v>
      </c>
      <c r="B296" s="153" t="s">
        <v>775</v>
      </c>
      <c r="C296" s="151"/>
      <c r="D296" s="151"/>
      <c r="E296" s="151"/>
      <c r="F296" s="151"/>
      <c r="G296" s="151"/>
      <c r="H296" s="193"/>
      <c r="I296" s="193"/>
      <c r="J296" s="193"/>
      <c r="K296" s="193"/>
      <c r="L296" s="193"/>
      <c r="M296" s="193"/>
    </row>
    <row r="297" spans="1:13" ht="16.8" x14ac:dyDescent="0.4">
      <c r="A297" s="194">
        <v>8.1</v>
      </c>
      <c r="B297" s="303" t="s">
        <v>776</v>
      </c>
      <c r="C297" s="303"/>
      <c r="D297" s="303"/>
      <c r="E297" s="303"/>
      <c r="F297" s="303"/>
      <c r="G297" s="303"/>
      <c r="H297" s="193"/>
      <c r="I297" s="193"/>
      <c r="J297" s="193"/>
      <c r="K297" s="193"/>
      <c r="L297" s="193"/>
      <c r="M297" s="193"/>
    </row>
    <row r="298" spans="1:13" ht="16.8" x14ac:dyDescent="0.4">
      <c r="A298" s="195"/>
      <c r="B298" s="193"/>
      <c r="C298" s="193"/>
      <c r="D298" s="193"/>
      <c r="E298" s="193"/>
      <c r="F298" s="193"/>
      <c r="G298" s="193"/>
      <c r="H298" s="193"/>
      <c r="I298" s="193"/>
      <c r="J298" s="193"/>
      <c r="K298" s="193"/>
      <c r="L298" s="193"/>
      <c r="M298" s="193"/>
    </row>
    <row r="299" spans="1:13" ht="16.8" x14ac:dyDescent="0.4">
      <c r="A299" s="195"/>
      <c r="B299" s="193"/>
      <c r="C299" s="193"/>
      <c r="D299" s="193"/>
      <c r="E299" s="193"/>
      <c r="F299" s="193"/>
      <c r="G299" s="193"/>
      <c r="H299" s="193"/>
      <c r="I299" s="193"/>
      <c r="J299" s="193"/>
      <c r="K299" s="193"/>
      <c r="L299" s="193"/>
      <c r="M299" s="193"/>
    </row>
    <row r="300" spans="1:13" ht="16.8" x14ac:dyDescent="0.4">
      <c r="A300" s="195"/>
      <c r="B300" s="193"/>
      <c r="C300" s="193"/>
      <c r="D300" s="193"/>
      <c r="E300" s="193"/>
      <c r="F300" s="193"/>
      <c r="G300" s="193"/>
      <c r="H300" s="193"/>
      <c r="I300" s="193"/>
      <c r="J300" s="193"/>
      <c r="K300" s="193"/>
      <c r="L300" s="193"/>
      <c r="M300" s="193"/>
    </row>
    <row r="301" spans="1:13" ht="16.8" x14ac:dyDescent="0.4">
      <c r="A301" s="195"/>
      <c r="B301" s="193"/>
      <c r="C301" s="193"/>
      <c r="D301" s="193"/>
      <c r="E301" s="193"/>
      <c r="F301" s="193"/>
      <c r="G301" s="193"/>
      <c r="H301" s="193"/>
      <c r="I301" s="193"/>
      <c r="J301" s="193"/>
      <c r="K301" s="193"/>
      <c r="L301" s="193"/>
      <c r="M301" s="193"/>
    </row>
    <row r="302" spans="1:13" ht="16.8" x14ac:dyDescent="0.4">
      <c r="A302" s="195"/>
      <c r="B302" s="193"/>
      <c r="C302" s="193"/>
      <c r="D302" s="193"/>
      <c r="E302" s="193"/>
      <c r="F302" s="193"/>
      <c r="G302" s="193"/>
      <c r="H302" s="193"/>
      <c r="I302" s="193"/>
      <c r="J302" s="193"/>
      <c r="K302" s="193"/>
      <c r="L302" s="193"/>
      <c r="M302" s="193"/>
    </row>
    <row r="303" spans="1:13" ht="16.8" x14ac:dyDescent="0.4">
      <c r="A303" s="194">
        <v>8.1999999999999993</v>
      </c>
      <c r="B303" s="303" t="s">
        <v>777</v>
      </c>
      <c r="C303" s="303"/>
      <c r="D303" s="303"/>
      <c r="E303" s="303"/>
      <c r="F303" s="303"/>
      <c r="G303" s="303"/>
      <c r="H303" s="303"/>
      <c r="I303" s="303"/>
      <c r="J303" s="303"/>
      <c r="K303" s="303"/>
      <c r="L303" s="303"/>
      <c r="M303" s="193"/>
    </row>
    <row r="304" spans="1:13" ht="16.8" x14ac:dyDescent="0.4">
      <c r="A304" s="195"/>
      <c r="B304" s="193"/>
      <c r="C304" s="193"/>
      <c r="D304" s="193"/>
      <c r="E304" s="193"/>
      <c r="F304" s="193"/>
      <c r="G304" s="193"/>
      <c r="H304" s="193"/>
      <c r="I304" s="193"/>
      <c r="J304" s="193"/>
      <c r="K304" s="193"/>
      <c r="L304" s="193"/>
      <c r="M304" s="193"/>
    </row>
    <row r="305" spans="1:13" ht="16.8" x14ac:dyDescent="0.4">
      <c r="A305" s="195"/>
      <c r="B305" s="193"/>
      <c r="C305" s="193"/>
      <c r="D305" s="193"/>
      <c r="E305" s="193"/>
      <c r="F305" s="193"/>
      <c r="G305" s="193"/>
      <c r="H305" s="193"/>
      <c r="I305" s="193"/>
      <c r="J305" s="193"/>
      <c r="K305" s="193"/>
      <c r="L305" s="193"/>
      <c r="M305" s="193"/>
    </row>
    <row r="306" spans="1:13" ht="16.8" x14ac:dyDescent="0.4">
      <c r="A306" s="195"/>
      <c r="B306" s="193"/>
      <c r="C306" s="193"/>
      <c r="D306" s="193"/>
      <c r="E306" s="193"/>
      <c r="F306" s="193"/>
      <c r="G306" s="193"/>
      <c r="H306" s="193"/>
      <c r="I306" s="193"/>
      <c r="J306" s="193"/>
      <c r="K306" s="193"/>
      <c r="L306" s="193"/>
      <c r="M306" s="193"/>
    </row>
    <row r="307" spans="1:13" ht="16.8" x14ac:dyDescent="0.4">
      <c r="A307" s="195"/>
      <c r="B307" s="193"/>
      <c r="C307" s="193"/>
      <c r="D307" s="193"/>
      <c r="E307" s="193"/>
      <c r="F307" s="193"/>
      <c r="G307" s="193"/>
      <c r="H307" s="193"/>
      <c r="I307" s="193"/>
      <c r="J307" s="193"/>
      <c r="K307" s="193"/>
      <c r="L307" s="193"/>
      <c r="M307" s="193"/>
    </row>
    <row r="308" spans="1:13" ht="16.8" x14ac:dyDescent="0.4">
      <c r="A308" s="195"/>
      <c r="B308" s="193"/>
      <c r="C308" s="193"/>
      <c r="D308" s="193"/>
      <c r="E308" s="193"/>
      <c r="F308" s="193"/>
      <c r="G308" s="193"/>
      <c r="H308" s="193"/>
      <c r="I308" s="193"/>
      <c r="J308" s="193"/>
      <c r="K308" s="193"/>
      <c r="L308" s="193"/>
      <c r="M308" s="193"/>
    </row>
    <row r="309" spans="1:13" ht="6" customHeight="1" x14ac:dyDescent="0.4">
      <c r="A309" s="195"/>
      <c r="B309" s="193"/>
      <c r="C309" s="193"/>
      <c r="D309" s="193"/>
      <c r="E309" s="193"/>
      <c r="F309" s="193"/>
      <c r="G309" s="193"/>
      <c r="H309" s="193"/>
      <c r="I309" s="193"/>
      <c r="J309" s="193"/>
      <c r="K309" s="193"/>
      <c r="L309" s="193"/>
      <c r="M309" s="193"/>
    </row>
    <row r="310" spans="1:13" ht="16.8" x14ac:dyDescent="0.4">
      <c r="A310" s="156">
        <v>9</v>
      </c>
      <c r="B310" s="96" t="s">
        <v>932</v>
      </c>
      <c r="C310" s="96"/>
      <c r="D310" s="96"/>
      <c r="E310" s="96"/>
      <c r="F310" s="96"/>
      <c r="G310" s="96"/>
      <c r="H310" s="96"/>
      <c r="I310" s="151"/>
      <c r="J310" s="151"/>
      <c r="K310" s="151"/>
      <c r="L310" s="151"/>
      <c r="M310" s="151"/>
    </row>
    <row r="311" spans="1:13" ht="16.8" x14ac:dyDescent="0.4">
      <c r="A311" s="156">
        <v>9.1</v>
      </c>
      <c r="B311" s="313" t="s">
        <v>778</v>
      </c>
      <c r="C311" s="313"/>
      <c r="D311" s="313"/>
      <c r="E311" s="313"/>
      <c r="F311" s="313"/>
      <c r="G311" s="313"/>
      <c r="H311" s="313"/>
      <c r="I311" s="151"/>
      <c r="J311" s="151"/>
      <c r="K311" s="151"/>
      <c r="L311" s="151"/>
      <c r="M311" s="151"/>
    </row>
    <row r="312" spans="1:13" ht="17.399999999999999" thickBot="1" x14ac:dyDescent="0.45">
      <c r="A312" s="194" t="s">
        <v>45</v>
      </c>
      <c r="B312" s="303" t="s">
        <v>933</v>
      </c>
      <c r="C312" s="303"/>
      <c r="D312" s="303"/>
      <c r="E312" s="303"/>
      <c r="F312" s="303"/>
      <c r="G312" s="303"/>
      <c r="H312" s="303"/>
      <c r="I312" s="151"/>
      <c r="J312" s="151"/>
      <c r="K312" s="151"/>
      <c r="L312" s="151"/>
      <c r="M312" s="151"/>
    </row>
    <row r="313" spans="1:13" ht="16.2" x14ac:dyDescent="0.4">
      <c r="A313" s="121" t="s">
        <v>6</v>
      </c>
      <c r="B313" s="301" t="s">
        <v>736</v>
      </c>
      <c r="C313" s="301"/>
      <c r="D313" s="301"/>
      <c r="E313" s="301" t="s">
        <v>737</v>
      </c>
      <c r="F313" s="301"/>
      <c r="G313" s="301"/>
      <c r="H313" s="301" t="s">
        <v>738</v>
      </c>
      <c r="I313" s="301"/>
      <c r="J313" s="301"/>
      <c r="K313" s="301"/>
      <c r="L313" s="301" t="s">
        <v>739</v>
      </c>
      <c r="M313" s="302"/>
    </row>
    <row r="314" spans="1:13" ht="16.8" x14ac:dyDescent="0.4">
      <c r="A314" s="71">
        <v>1</v>
      </c>
      <c r="B314" s="258"/>
      <c r="C314" s="258"/>
      <c r="D314" s="258"/>
      <c r="E314" s="258"/>
      <c r="F314" s="258"/>
      <c r="G314" s="258"/>
      <c r="H314" s="258"/>
      <c r="I314" s="258"/>
      <c r="J314" s="258"/>
      <c r="K314" s="258"/>
      <c r="L314" s="258"/>
      <c r="M314" s="289"/>
    </row>
    <row r="315" spans="1:13" ht="16.8" x14ac:dyDescent="0.4">
      <c r="A315" s="71">
        <v>2</v>
      </c>
      <c r="B315" s="258"/>
      <c r="C315" s="258"/>
      <c r="D315" s="258"/>
      <c r="E315" s="258"/>
      <c r="F315" s="258"/>
      <c r="G315" s="258"/>
      <c r="H315" s="258"/>
      <c r="I315" s="258"/>
      <c r="J315" s="258"/>
      <c r="K315" s="258"/>
      <c r="L315" s="258"/>
      <c r="M315" s="289"/>
    </row>
    <row r="316" spans="1:13" ht="37.799999999999997" customHeight="1" thickBot="1" x14ac:dyDescent="0.45">
      <c r="A316" s="215">
        <v>3</v>
      </c>
      <c r="B316" s="290"/>
      <c r="C316" s="290"/>
      <c r="D316" s="290"/>
      <c r="E316" s="290"/>
      <c r="F316" s="290"/>
      <c r="G316" s="290"/>
      <c r="H316" s="290"/>
      <c r="I316" s="290"/>
      <c r="J316" s="290"/>
      <c r="K316" s="290"/>
      <c r="L316" s="290"/>
      <c r="M316" s="291"/>
    </row>
    <row r="317" spans="1:13" ht="16.8" x14ac:dyDescent="0.4">
      <c r="A317" s="195"/>
      <c r="B317" s="193"/>
      <c r="C317" s="193"/>
      <c r="D317" s="193"/>
      <c r="E317" s="193"/>
      <c r="F317" s="193"/>
      <c r="G317" s="193"/>
      <c r="H317" s="193"/>
      <c r="I317" s="193"/>
      <c r="J317" s="193"/>
      <c r="K317" s="193"/>
      <c r="L317" s="193"/>
      <c r="M317" s="193"/>
    </row>
    <row r="318" spans="1:13" ht="17.399999999999999" thickBot="1" x14ac:dyDescent="0.45">
      <c r="A318" s="194" t="s">
        <v>46</v>
      </c>
      <c r="B318" s="303" t="s">
        <v>849</v>
      </c>
      <c r="C318" s="303"/>
      <c r="D318" s="303"/>
      <c r="E318" s="303"/>
      <c r="F318" s="303"/>
      <c r="G318" s="303"/>
      <c r="H318" s="303"/>
      <c r="I318" s="151"/>
      <c r="J318" s="151"/>
      <c r="K318" s="151"/>
      <c r="L318" s="151"/>
      <c r="M318" s="151"/>
    </row>
    <row r="319" spans="1:13" ht="16.2" x14ac:dyDescent="0.4">
      <c r="A319" s="121" t="s">
        <v>6</v>
      </c>
      <c r="B319" s="301" t="s">
        <v>736</v>
      </c>
      <c r="C319" s="301"/>
      <c r="D319" s="301"/>
      <c r="E319" s="301" t="s">
        <v>737</v>
      </c>
      <c r="F319" s="301"/>
      <c r="G319" s="301"/>
      <c r="H319" s="301" t="s">
        <v>738</v>
      </c>
      <c r="I319" s="301"/>
      <c r="J319" s="301"/>
      <c r="K319" s="301"/>
      <c r="L319" s="301" t="s">
        <v>739</v>
      </c>
      <c r="M319" s="302"/>
    </row>
    <row r="320" spans="1:13" ht="16.8" x14ac:dyDescent="0.4">
      <c r="A320" s="71">
        <v>1</v>
      </c>
      <c r="B320" s="258"/>
      <c r="C320" s="258"/>
      <c r="D320" s="258"/>
      <c r="E320" s="258"/>
      <c r="F320" s="258"/>
      <c r="G320" s="258"/>
      <c r="H320" s="258"/>
      <c r="I320" s="258"/>
      <c r="J320" s="258"/>
      <c r="K320" s="258"/>
      <c r="L320" s="258"/>
      <c r="M320" s="289"/>
    </row>
    <row r="321" spans="1:13" ht="16.8" x14ac:dyDescent="0.4">
      <c r="A321" s="71">
        <v>2</v>
      </c>
      <c r="B321" s="258"/>
      <c r="C321" s="258"/>
      <c r="D321" s="258"/>
      <c r="E321" s="258"/>
      <c r="F321" s="258"/>
      <c r="G321" s="258"/>
      <c r="H321" s="258"/>
      <c r="I321" s="258"/>
      <c r="J321" s="258"/>
      <c r="K321" s="258"/>
      <c r="L321" s="258"/>
      <c r="M321" s="289"/>
    </row>
    <row r="322" spans="1:13" ht="17.399999999999999" thickBot="1" x14ac:dyDescent="0.45">
      <c r="A322" s="215">
        <v>3</v>
      </c>
      <c r="B322" s="290"/>
      <c r="C322" s="290"/>
      <c r="D322" s="290"/>
      <c r="E322" s="290"/>
      <c r="F322" s="290"/>
      <c r="G322" s="290"/>
      <c r="H322" s="290"/>
      <c r="I322" s="290"/>
      <c r="J322" s="290"/>
      <c r="K322" s="290"/>
      <c r="L322" s="290"/>
      <c r="M322" s="291"/>
    </row>
    <row r="323" spans="1:13" ht="16.8" x14ac:dyDescent="0.4">
      <c r="A323" s="195"/>
      <c r="B323" s="193"/>
      <c r="C323" s="193"/>
      <c r="D323" s="193"/>
      <c r="E323" s="193"/>
      <c r="F323" s="193"/>
      <c r="G323" s="193"/>
      <c r="H323" s="193"/>
      <c r="I323" s="193"/>
      <c r="J323" s="193"/>
      <c r="K323" s="193"/>
      <c r="L323" s="193"/>
      <c r="M323" s="193"/>
    </row>
    <row r="324" spans="1:13" ht="17.399999999999999" thickBot="1" x14ac:dyDescent="0.45">
      <c r="A324" s="194" t="s">
        <v>75</v>
      </c>
      <c r="B324" s="303" t="s">
        <v>934</v>
      </c>
      <c r="C324" s="303"/>
      <c r="D324" s="303"/>
      <c r="E324" s="303"/>
      <c r="F324" s="303"/>
      <c r="G324" s="303"/>
      <c r="H324" s="303"/>
      <c r="I324" s="193"/>
      <c r="J324" s="193"/>
      <c r="K324" s="193"/>
      <c r="L324" s="193"/>
      <c r="M324" s="193"/>
    </row>
    <row r="325" spans="1:13" ht="16.95" customHeight="1" x14ac:dyDescent="0.4">
      <c r="A325" s="216">
        <v>1</v>
      </c>
      <c r="B325" s="312"/>
      <c r="C325" s="312"/>
      <c r="D325" s="312"/>
      <c r="E325" s="312"/>
      <c r="F325" s="312"/>
      <c r="G325" s="312"/>
      <c r="H325" s="312"/>
      <c r="I325" s="312"/>
      <c r="J325" s="312"/>
      <c r="K325" s="312"/>
      <c r="L325" s="312"/>
      <c r="M325" s="317"/>
    </row>
    <row r="326" spans="1:13" ht="16.95" customHeight="1" x14ac:dyDescent="0.4">
      <c r="A326" s="71">
        <v>2</v>
      </c>
      <c r="B326" s="258"/>
      <c r="C326" s="258"/>
      <c r="D326" s="258"/>
      <c r="E326" s="258"/>
      <c r="F326" s="258"/>
      <c r="G326" s="258"/>
      <c r="H326" s="258"/>
      <c r="I326" s="258"/>
      <c r="J326" s="258"/>
      <c r="K326" s="258"/>
      <c r="L326" s="258"/>
      <c r="M326" s="289"/>
    </row>
    <row r="327" spans="1:13" ht="16.95" customHeight="1" x14ac:dyDescent="0.4">
      <c r="A327" s="71">
        <v>3</v>
      </c>
      <c r="B327" s="258"/>
      <c r="C327" s="258"/>
      <c r="D327" s="258"/>
      <c r="E327" s="258"/>
      <c r="F327" s="258"/>
      <c r="G327" s="258"/>
      <c r="H327" s="258"/>
      <c r="I327" s="258"/>
      <c r="J327" s="258"/>
      <c r="K327" s="258"/>
      <c r="L327" s="258"/>
      <c r="M327" s="289"/>
    </row>
    <row r="328" spans="1:13" ht="16.95" customHeight="1" x14ac:dyDescent="0.4">
      <c r="A328" s="71">
        <v>4</v>
      </c>
      <c r="B328" s="258"/>
      <c r="C328" s="258"/>
      <c r="D328" s="258"/>
      <c r="E328" s="258"/>
      <c r="F328" s="258"/>
      <c r="G328" s="258"/>
      <c r="H328" s="258"/>
      <c r="I328" s="258"/>
      <c r="J328" s="258"/>
      <c r="K328" s="258"/>
      <c r="L328" s="258"/>
      <c r="M328" s="289"/>
    </row>
    <row r="329" spans="1:13" ht="16.95" customHeight="1" thickBot="1" x14ac:dyDescent="0.45">
      <c r="A329" s="215">
        <v>5</v>
      </c>
      <c r="B329" s="290"/>
      <c r="C329" s="290"/>
      <c r="D329" s="290"/>
      <c r="E329" s="290"/>
      <c r="F329" s="290"/>
      <c r="G329" s="290"/>
      <c r="H329" s="290"/>
      <c r="I329" s="290"/>
      <c r="J329" s="290"/>
      <c r="K329" s="290"/>
      <c r="L329" s="290"/>
      <c r="M329" s="291"/>
    </row>
    <row r="330" spans="1:13" ht="16.8" x14ac:dyDescent="0.4">
      <c r="A330" s="195"/>
      <c r="B330" s="193"/>
      <c r="C330" s="193"/>
      <c r="D330" s="193"/>
      <c r="E330" s="193"/>
      <c r="F330" s="193"/>
      <c r="G330" s="193"/>
      <c r="H330" s="193"/>
      <c r="I330" s="193"/>
      <c r="J330" s="193"/>
      <c r="K330" s="193"/>
      <c r="L330" s="193"/>
      <c r="M330" s="193"/>
    </row>
    <row r="331" spans="1:13" ht="16.8" x14ac:dyDescent="0.4">
      <c r="A331" s="156">
        <v>9.1999999999999993</v>
      </c>
      <c r="B331" s="313" t="s">
        <v>779</v>
      </c>
      <c r="C331" s="313"/>
      <c r="D331" s="313"/>
      <c r="E331" s="313"/>
      <c r="F331" s="313"/>
      <c r="G331" s="313"/>
      <c r="H331" s="313"/>
      <c r="I331" s="151"/>
      <c r="J331" s="151"/>
      <c r="K331" s="151"/>
      <c r="L331" s="151"/>
      <c r="M331" s="151"/>
    </row>
    <row r="332" spans="1:13" ht="16.8" x14ac:dyDescent="0.4">
      <c r="A332" s="194" t="s">
        <v>47</v>
      </c>
      <c r="B332" s="303" t="s">
        <v>935</v>
      </c>
      <c r="C332" s="303"/>
      <c r="D332" s="303"/>
      <c r="E332" s="303"/>
      <c r="F332" s="303"/>
      <c r="G332" s="303"/>
      <c r="H332" s="303"/>
      <c r="I332" s="303"/>
      <c r="J332" s="303"/>
      <c r="K332" s="303"/>
      <c r="L332" s="303"/>
      <c r="M332" s="303"/>
    </row>
    <row r="333" spans="1:13" ht="16.8" x14ac:dyDescent="0.4">
      <c r="A333" s="195"/>
      <c r="B333" s="266"/>
      <c r="C333" s="266"/>
      <c r="D333" s="266"/>
      <c r="E333" s="266"/>
      <c r="F333" s="266"/>
      <c r="G333" s="266"/>
      <c r="H333" s="266"/>
      <c r="I333" s="266"/>
      <c r="J333" s="266"/>
      <c r="K333" s="266"/>
      <c r="L333" s="266"/>
      <c r="M333" s="266"/>
    </row>
    <row r="334" spans="1:13" ht="16.8" x14ac:dyDescent="0.4">
      <c r="A334" s="156">
        <v>9.3000000000000007</v>
      </c>
      <c r="B334" s="153" t="s">
        <v>780</v>
      </c>
      <c r="C334" s="151"/>
      <c r="D334" s="151"/>
      <c r="E334" s="151"/>
      <c r="F334" s="151"/>
      <c r="G334" s="151"/>
      <c r="H334" s="151"/>
      <c r="I334" s="151"/>
      <c r="J334" s="151"/>
      <c r="K334" s="151"/>
      <c r="L334" s="151"/>
      <c r="M334" s="193"/>
    </row>
    <row r="335" spans="1:13" ht="16.8" x14ac:dyDescent="0.4">
      <c r="A335" s="194" t="s">
        <v>836</v>
      </c>
      <c r="B335" s="286" t="s">
        <v>781</v>
      </c>
      <c r="C335" s="295"/>
      <c r="D335" s="295"/>
      <c r="E335" s="295"/>
      <c r="F335" s="295"/>
      <c r="G335" s="295"/>
      <c r="H335" s="295"/>
      <c r="I335" s="295"/>
      <c r="J335" s="295"/>
      <c r="K335" s="295"/>
      <c r="L335" s="295"/>
      <c r="M335" s="193"/>
    </row>
    <row r="336" spans="1:13" ht="16.8" x14ac:dyDescent="0.4">
      <c r="A336" s="195"/>
      <c r="B336" s="400"/>
      <c r="C336" s="400"/>
      <c r="D336" s="400"/>
      <c r="E336" s="400"/>
      <c r="F336" s="400"/>
      <c r="G336" s="400"/>
      <c r="H336" s="400"/>
      <c r="I336" s="400"/>
      <c r="J336" s="400"/>
      <c r="K336" s="400"/>
      <c r="L336" s="400"/>
      <c r="M336" s="400"/>
    </row>
    <row r="337" spans="1:13" ht="16.8" x14ac:dyDescent="0.4">
      <c r="A337" s="194" t="s">
        <v>837</v>
      </c>
      <c r="B337" s="286" t="s">
        <v>742</v>
      </c>
      <c r="C337" s="295"/>
      <c r="D337" s="295"/>
      <c r="E337" s="295"/>
      <c r="F337" s="295"/>
      <c r="G337" s="295"/>
      <c r="H337" s="295"/>
      <c r="I337" s="295"/>
      <c r="J337" s="295"/>
      <c r="K337" s="295"/>
      <c r="L337" s="295"/>
      <c r="M337" s="193"/>
    </row>
    <row r="338" spans="1:13" ht="16.8" x14ac:dyDescent="0.4">
      <c r="A338" s="195"/>
      <c r="B338" s="400"/>
      <c r="C338" s="400"/>
      <c r="D338" s="400"/>
      <c r="E338" s="400"/>
      <c r="F338" s="400"/>
      <c r="G338" s="400"/>
      <c r="H338" s="400"/>
      <c r="I338" s="400"/>
      <c r="J338" s="400"/>
      <c r="K338" s="400"/>
      <c r="L338" s="400"/>
      <c r="M338" s="400"/>
    </row>
    <row r="339" spans="1:13" ht="16.8" x14ac:dyDescent="0.4">
      <c r="A339" s="194" t="s">
        <v>838</v>
      </c>
      <c r="B339" s="286" t="s">
        <v>782</v>
      </c>
      <c r="C339" s="295"/>
      <c r="D339" s="295"/>
      <c r="E339" s="295"/>
      <c r="F339" s="295"/>
      <c r="G339" s="295"/>
      <c r="H339" s="295"/>
      <c r="I339" s="295"/>
      <c r="J339" s="295"/>
      <c r="K339" s="295"/>
      <c r="L339" s="295"/>
      <c r="M339" s="193"/>
    </row>
    <row r="340" spans="1:13" ht="16.8" x14ac:dyDescent="0.4">
      <c r="A340" s="195"/>
      <c r="B340" s="400"/>
      <c r="C340" s="400"/>
      <c r="D340" s="400"/>
      <c r="E340" s="400"/>
      <c r="F340" s="400"/>
      <c r="G340" s="400"/>
      <c r="H340" s="400"/>
      <c r="I340" s="400"/>
      <c r="J340" s="400"/>
      <c r="K340" s="400"/>
      <c r="L340" s="400"/>
      <c r="M340" s="400"/>
    </row>
    <row r="341" spans="1:13" ht="16.8" x14ac:dyDescent="0.4">
      <c r="A341" s="195"/>
      <c r="B341" s="193"/>
      <c r="C341" s="193"/>
      <c r="D341" s="193"/>
      <c r="E341" s="193"/>
      <c r="F341" s="193"/>
      <c r="G341" s="193"/>
      <c r="H341" s="193"/>
      <c r="I341" s="193"/>
      <c r="J341" s="193"/>
      <c r="K341" s="193"/>
      <c r="L341" s="193"/>
      <c r="M341" s="193"/>
    </row>
    <row r="342" spans="1:13" ht="16.8" x14ac:dyDescent="0.4">
      <c r="A342" s="156">
        <v>9.4</v>
      </c>
      <c r="B342" s="153" t="s">
        <v>783</v>
      </c>
      <c r="C342" s="151"/>
      <c r="D342" s="151"/>
      <c r="E342" s="151"/>
      <c r="F342" s="151"/>
      <c r="G342" s="151"/>
      <c r="H342" s="151"/>
      <c r="I342" s="151"/>
      <c r="J342" s="151"/>
      <c r="K342" s="193"/>
      <c r="L342" s="193"/>
      <c r="M342" s="193"/>
    </row>
    <row r="343" spans="1:13" ht="16.8" x14ac:dyDescent="0.4">
      <c r="A343" s="194" t="s">
        <v>839</v>
      </c>
      <c r="B343" s="286" t="s">
        <v>936</v>
      </c>
      <c r="C343" s="295"/>
      <c r="D343" s="295"/>
      <c r="E343" s="295"/>
      <c r="F343" s="295"/>
      <c r="G343" s="295"/>
      <c r="H343" s="295"/>
      <c r="I343" s="295"/>
      <c r="J343" s="295"/>
      <c r="K343" s="193"/>
      <c r="L343" s="193"/>
      <c r="M343" s="193"/>
    </row>
    <row r="344" spans="1:13" ht="16.8" x14ac:dyDescent="0.4">
      <c r="A344" s="195"/>
      <c r="B344" s="400"/>
      <c r="C344" s="400"/>
      <c r="D344" s="400"/>
      <c r="E344" s="400"/>
      <c r="F344" s="400"/>
      <c r="G344" s="400"/>
      <c r="H344" s="400"/>
      <c r="I344" s="400"/>
      <c r="J344" s="400"/>
      <c r="K344" s="400"/>
      <c r="L344" s="400"/>
      <c r="M344" s="400"/>
    </row>
    <row r="345" spans="1:13" ht="16.8" x14ac:dyDescent="0.4">
      <c r="A345" s="195"/>
      <c r="B345" s="201"/>
      <c r="C345" s="201"/>
      <c r="D345" s="201"/>
      <c r="E345" s="201"/>
      <c r="F345" s="201"/>
      <c r="G345" s="201"/>
      <c r="H345" s="201"/>
      <c r="I345" s="201"/>
      <c r="J345" s="201"/>
      <c r="K345" s="201"/>
      <c r="L345" s="201"/>
      <c r="M345" s="201"/>
    </row>
    <row r="346" spans="1:13" ht="16.8" x14ac:dyDescent="0.4">
      <c r="A346" s="194" t="s">
        <v>840</v>
      </c>
      <c r="B346" s="286" t="s">
        <v>850</v>
      </c>
      <c r="C346" s="295"/>
      <c r="D346" s="295"/>
      <c r="E346" s="295"/>
      <c r="F346" s="295"/>
      <c r="G346" s="295"/>
      <c r="H346" s="295"/>
      <c r="I346" s="295"/>
      <c r="J346" s="295"/>
      <c r="K346" s="193"/>
      <c r="L346" s="193"/>
      <c r="M346" s="193"/>
    </row>
    <row r="347" spans="1:13" ht="16.8" x14ac:dyDescent="0.4">
      <c r="A347" s="195"/>
      <c r="B347" s="266"/>
      <c r="C347" s="266"/>
      <c r="D347" s="266"/>
      <c r="E347" s="266"/>
      <c r="F347" s="266"/>
      <c r="G347" s="266"/>
      <c r="H347" s="266"/>
      <c r="I347" s="266"/>
      <c r="J347" s="266"/>
      <c r="K347" s="266"/>
      <c r="L347" s="266"/>
      <c r="M347" s="266"/>
    </row>
    <row r="348" spans="1:13" ht="16.8" x14ac:dyDescent="0.4">
      <c r="A348" s="195"/>
      <c r="B348" s="193"/>
      <c r="C348" s="193"/>
      <c r="D348" s="193"/>
      <c r="E348" s="193"/>
      <c r="F348" s="193"/>
      <c r="G348" s="193"/>
      <c r="H348" s="193"/>
      <c r="I348" s="193"/>
      <c r="J348" s="193"/>
      <c r="K348" s="193"/>
      <c r="L348" s="193"/>
      <c r="M348" s="193"/>
    </row>
    <row r="349" spans="1:13" ht="16.8" x14ac:dyDescent="0.4">
      <c r="A349" s="156">
        <v>10</v>
      </c>
      <c r="B349" s="153" t="s">
        <v>743</v>
      </c>
      <c r="C349" s="151"/>
      <c r="D349" s="151"/>
      <c r="E349" s="151"/>
      <c r="F349" s="151"/>
      <c r="G349" s="151"/>
      <c r="H349" s="151"/>
      <c r="I349" s="151"/>
      <c r="J349" s="151"/>
      <c r="K349" s="193"/>
      <c r="L349" s="193"/>
      <c r="M349" s="193"/>
    </row>
    <row r="350" spans="1:13" ht="16.8" x14ac:dyDescent="0.4">
      <c r="A350" s="194">
        <v>10.1</v>
      </c>
      <c r="B350" s="286" t="s">
        <v>744</v>
      </c>
      <c r="C350" s="295"/>
      <c r="D350" s="295"/>
      <c r="E350" s="295"/>
      <c r="F350" s="295"/>
      <c r="G350" s="295"/>
      <c r="H350" s="295"/>
      <c r="I350" s="295"/>
      <c r="J350" s="295"/>
      <c r="K350" s="193"/>
      <c r="L350" s="193"/>
      <c r="M350" s="193"/>
    </row>
    <row r="351" spans="1:13" ht="16.8" x14ac:dyDescent="0.4">
      <c r="A351" s="195"/>
      <c r="B351" s="400"/>
      <c r="C351" s="400"/>
      <c r="D351" s="400"/>
      <c r="E351" s="400"/>
      <c r="F351" s="400"/>
      <c r="G351" s="400"/>
      <c r="H351" s="400"/>
      <c r="I351" s="400"/>
      <c r="J351" s="400"/>
      <c r="K351" s="400"/>
      <c r="L351" s="400"/>
      <c r="M351" s="400"/>
    </row>
    <row r="352" spans="1:13" ht="16.8" x14ac:dyDescent="0.4">
      <c r="A352" s="195"/>
      <c r="B352" s="201"/>
      <c r="C352" s="201"/>
      <c r="D352" s="201"/>
      <c r="E352" s="201"/>
      <c r="F352" s="201"/>
      <c r="G352" s="201"/>
      <c r="H352" s="201"/>
      <c r="I352" s="201"/>
      <c r="J352" s="201"/>
      <c r="K352" s="201"/>
      <c r="L352" s="201"/>
      <c r="M352" s="201"/>
    </row>
    <row r="353" spans="1:13" ht="17.399999999999999" thickBot="1" x14ac:dyDescent="0.45">
      <c r="A353" s="194">
        <v>10.199999999999999</v>
      </c>
      <c r="B353" s="286" t="s">
        <v>860</v>
      </c>
      <c r="C353" s="295"/>
      <c r="D353" s="295"/>
      <c r="E353" s="295"/>
      <c r="F353" s="295"/>
      <c r="G353" s="295"/>
      <c r="H353" s="295"/>
      <c r="I353" s="295"/>
      <c r="J353" s="295"/>
      <c r="K353" s="151"/>
      <c r="L353" s="151"/>
      <c r="M353" s="151"/>
    </row>
    <row r="354" spans="1:13" ht="16.2" x14ac:dyDescent="0.4">
      <c r="A354" s="121" t="s">
        <v>6</v>
      </c>
      <c r="B354" s="299" t="s">
        <v>852</v>
      </c>
      <c r="C354" s="299"/>
      <c r="D354" s="299"/>
      <c r="E354" s="217" t="s">
        <v>6</v>
      </c>
      <c r="F354" s="299" t="s">
        <v>861</v>
      </c>
      <c r="G354" s="299"/>
      <c r="H354" s="299"/>
      <c r="I354" s="299" t="s">
        <v>739</v>
      </c>
      <c r="J354" s="299"/>
      <c r="K354" s="299"/>
      <c r="L354" s="299"/>
      <c r="M354" s="300"/>
    </row>
    <row r="355" spans="1:13" ht="16.8" x14ac:dyDescent="0.4">
      <c r="A355" s="71">
        <v>1</v>
      </c>
      <c r="B355" s="274" t="s">
        <v>851</v>
      </c>
      <c r="C355" s="274"/>
      <c r="D355" s="274"/>
      <c r="E355" s="202">
        <v>1</v>
      </c>
      <c r="F355" s="274"/>
      <c r="G355" s="274"/>
      <c r="H355" s="274"/>
      <c r="I355" s="404"/>
      <c r="J355" s="404"/>
      <c r="K355" s="404"/>
      <c r="L355" s="404"/>
      <c r="M355" s="405"/>
    </row>
    <row r="356" spans="1:13" ht="16.8" x14ac:dyDescent="0.4">
      <c r="A356" s="71">
        <v>2</v>
      </c>
      <c r="B356" s="274" t="s">
        <v>851</v>
      </c>
      <c r="C356" s="274"/>
      <c r="D356" s="274"/>
      <c r="E356" s="202">
        <v>2</v>
      </c>
      <c r="F356" s="274"/>
      <c r="G356" s="274"/>
      <c r="H356" s="274"/>
      <c r="I356" s="404"/>
      <c r="J356" s="404"/>
      <c r="K356" s="404"/>
      <c r="L356" s="404"/>
      <c r="M356" s="405"/>
    </row>
    <row r="357" spans="1:13" ht="16.95" customHeight="1" x14ac:dyDescent="0.4">
      <c r="A357" s="71">
        <v>3</v>
      </c>
      <c r="B357" s="274"/>
      <c r="C357" s="274"/>
      <c r="D357" s="274"/>
      <c r="E357" s="202">
        <v>3</v>
      </c>
      <c r="F357" s="274"/>
      <c r="G357" s="274"/>
      <c r="H357" s="274"/>
      <c r="I357" s="404"/>
      <c r="J357" s="404"/>
      <c r="K357" s="404"/>
      <c r="L357" s="404"/>
      <c r="M357" s="405"/>
    </row>
    <row r="358" spans="1:13" ht="16.95" customHeight="1" thickBot="1" x14ac:dyDescent="0.45">
      <c r="A358" s="215">
        <v>4</v>
      </c>
      <c r="B358" s="292"/>
      <c r="C358" s="292"/>
      <c r="D358" s="292"/>
      <c r="E358" s="218">
        <v>4</v>
      </c>
      <c r="F358" s="292"/>
      <c r="G358" s="292"/>
      <c r="H358" s="292"/>
      <c r="I358" s="406"/>
      <c r="J358" s="406"/>
      <c r="K358" s="406"/>
      <c r="L358" s="406"/>
      <c r="M358" s="407"/>
    </row>
    <row r="359" spans="1:13" ht="16.95" customHeight="1" x14ac:dyDescent="0.4">
      <c r="A359" s="195"/>
      <c r="B359" s="193"/>
      <c r="C359" s="193"/>
      <c r="D359" s="193"/>
      <c r="E359" s="193"/>
      <c r="F359" s="193"/>
      <c r="G359" s="193"/>
      <c r="H359" s="193"/>
      <c r="I359" s="193"/>
      <c r="J359" s="193"/>
      <c r="K359" s="193"/>
      <c r="L359" s="193"/>
      <c r="M359" s="193"/>
    </row>
    <row r="360" spans="1:13" ht="16.95" customHeight="1" x14ac:dyDescent="0.5">
      <c r="A360" s="194">
        <v>11</v>
      </c>
      <c r="B360" s="203" t="s">
        <v>745</v>
      </c>
      <c r="C360" s="151"/>
      <c r="D360" s="151"/>
      <c r="E360" s="151"/>
      <c r="F360" s="151"/>
      <c r="G360" s="151"/>
      <c r="H360" s="151"/>
      <c r="I360" s="151"/>
      <c r="J360" s="151"/>
      <c r="K360" s="151"/>
      <c r="L360" s="151"/>
      <c r="M360" s="151"/>
    </row>
    <row r="361" spans="1:13" ht="32.4" customHeight="1" thickBot="1" x14ac:dyDescent="0.45">
      <c r="A361" s="194">
        <v>11.1</v>
      </c>
      <c r="B361" s="408" t="s">
        <v>937</v>
      </c>
      <c r="C361" s="409"/>
      <c r="D361" s="409"/>
      <c r="E361" s="409"/>
      <c r="F361" s="409"/>
      <c r="G361" s="409"/>
      <c r="H361" s="409"/>
      <c r="I361" s="409"/>
      <c r="J361" s="409"/>
      <c r="K361" s="409"/>
      <c r="L361" s="409"/>
      <c r="M361" s="409"/>
    </row>
    <row r="362" spans="1:13" ht="16.2" x14ac:dyDescent="0.4">
      <c r="A362" s="121" t="s">
        <v>6</v>
      </c>
      <c r="B362" s="301" t="s">
        <v>736</v>
      </c>
      <c r="C362" s="301"/>
      <c r="D362" s="301"/>
      <c r="E362" s="301" t="s">
        <v>737</v>
      </c>
      <c r="F362" s="301"/>
      <c r="G362" s="301"/>
      <c r="H362" s="301" t="s">
        <v>738</v>
      </c>
      <c r="I362" s="301"/>
      <c r="J362" s="301"/>
      <c r="K362" s="301"/>
      <c r="L362" s="301" t="s">
        <v>739</v>
      </c>
      <c r="M362" s="302"/>
    </row>
    <row r="363" spans="1:13" ht="16.8" x14ac:dyDescent="0.4">
      <c r="A363" s="71">
        <v>1</v>
      </c>
      <c r="B363" s="258"/>
      <c r="C363" s="258"/>
      <c r="D363" s="258"/>
      <c r="E363" s="258"/>
      <c r="F363" s="258"/>
      <c r="G363" s="258"/>
      <c r="H363" s="258"/>
      <c r="I363" s="258"/>
      <c r="J363" s="258"/>
      <c r="K363" s="258"/>
      <c r="L363" s="258"/>
      <c r="M363" s="289"/>
    </row>
    <row r="364" spans="1:13" ht="16.8" x14ac:dyDescent="0.4">
      <c r="A364" s="71">
        <v>2</v>
      </c>
      <c r="B364" s="258"/>
      <c r="C364" s="258"/>
      <c r="D364" s="258"/>
      <c r="E364" s="258"/>
      <c r="F364" s="258"/>
      <c r="G364" s="258"/>
      <c r="H364" s="258"/>
      <c r="I364" s="258"/>
      <c r="J364" s="258"/>
      <c r="K364" s="258"/>
      <c r="L364" s="258"/>
      <c r="M364" s="289"/>
    </row>
    <row r="365" spans="1:13" ht="17.399999999999999" thickBot="1" x14ac:dyDescent="0.45">
      <c r="A365" s="215">
        <v>3</v>
      </c>
      <c r="B365" s="290"/>
      <c r="C365" s="290"/>
      <c r="D365" s="290"/>
      <c r="E365" s="290"/>
      <c r="F365" s="290"/>
      <c r="G365" s="290"/>
      <c r="H365" s="290"/>
      <c r="I365" s="290"/>
      <c r="J365" s="290"/>
      <c r="K365" s="290"/>
      <c r="L365" s="290"/>
      <c r="M365" s="291"/>
    </row>
    <row r="366" spans="1:13" ht="16.8" x14ac:dyDescent="0.4">
      <c r="A366" s="195"/>
      <c r="B366" s="193"/>
      <c r="C366" s="193"/>
      <c r="D366" s="193"/>
      <c r="E366" s="193"/>
      <c r="F366" s="193"/>
      <c r="G366" s="193"/>
      <c r="H366" s="193"/>
      <c r="I366" s="193"/>
      <c r="J366" s="193"/>
      <c r="K366" s="193"/>
      <c r="L366" s="193"/>
      <c r="M366" s="193"/>
    </row>
    <row r="367" spans="1:13" ht="16.8" x14ac:dyDescent="0.5">
      <c r="A367" s="194">
        <v>12</v>
      </c>
      <c r="B367" s="203" t="s">
        <v>746</v>
      </c>
      <c r="C367" s="151"/>
      <c r="D367" s="151"/>
      <c r="E367" s="151"/>
      <c r="F367" s="151"/>
      <c r="G367" s="151"/>
      <c r="H367" s="151"/>
      <c r="I367" s="151"/>
      <c r="J367" s="151"/>
      <c r="K367" s="151"/>
      <c r="L367" s="151"/>
      <c r="M367" s="151"/>
    </row>
    <row r="368" spans="1:13" ht="16.8" x14ac:dyDescent="0.4">
      <c r="A368" s="194"/>
      <c r="B368" s="303" t="s">
        <v>747</v>
      </c>
      <c r="C368" s="303"/>
      <c r="D368" s="303"/>
      <c r="E368" s="303"/>
      <c r="F368" s="303"/>
      <c r="G368" s="303"/>
      <c r="H368" s="303"/>
      <c r="I368" s="151"/>
      <c r="J368" s="151"/>
      <c r="K368" s="151"/>
      <c r="L368" s="151"/>
      <c r="M368" s="151"/>
    </row>
    <row r="369" spans="1:13" ht="16.8" x14ac:dyDescent="0.4">
      <c r="A369" s="194">
        <v>12.1</v>
      </c>
      <c r="B369" s="204" t="s">
        <v>784</v>
      </c>
      <c r="C369" s="151"/>
      <c r="D369" s="151"/>
      <c r="E369" s="151"/>
      <c r="F369" s="151"/>
      <c r="G369" s="151"/>
      <c r="H369" s="151"/>
      <c r="I369" s="151"/>
      <c r="J369" s="151"/>
      <c r="K369" s="151"/>
      <c r="L369" s="151"/>
      <c r="M369" s="151"/>
    </row>
    <row r="370" spans="1:13" ht="17.399999999999999" thickBot="1" x14ac:dyDescent="0.45">
      <c r="A370" s="194" t="s">
        <v>841</v>
      </c>
      <c r="B370" s="286" t="s">
        <v>748</v>
      </c>
      <c r="C370" s="295"/>
      <c r="D370" s="295"/>
      <c r="E370" s="295"/>
      <c r="F370" s="295"/>
      <c r="G370" s="295"/>
      <c r="H370" s="295"/>
      <c r="I370" s="295"/>
      <c r="J370" s="295"/>
      <c r="K370" s="295"/>
      <c r="L370" s="295"/>
      <c r="M370" s="295"/>
    </row>
    <row r="371" spans="1:13" ht="16.2" x14ac:dyDescent="0.4">
      <c r="A371" s="121" t="s">
        <v>6</v>
      </c>
      <c r="B371" s="296" t="s">
        <v>785</v>
      </c>
      <c r="C371" s="297"/>
      <c r="D371" s="298"/>
      <c r="E371" s="299" t="s">
        <v>738</v>
      </c>
      <c r="F371" s="299"/>
      <c r="G371" s="299"/>
      <c r="H371" s="299"/>
      <c r="I371" s="299"/>
      <c r="J371" s="299"/>
      <c r="K371" s="299" t="s">
        <v>739</v>
      </c>
      <c r="L371" s="299"/>
      <c r="M371" s="300"/>
    </row>
    <row r="372" spans="1:13" ht="16.8" x14ac:dyDescent="0.4">
      <c r="A372" s="71">
        <v>1</v>
      </c>
      <c r="B372" s="276"/>
      <c r="C372" s="277"/>
      <c r="D372" s="278"/>
      <c r="E372" s="279"/>
      <c r="F372" s="279"/>
      <c r="G372" s="279"/>
      <c r="H372" s="279"/>
      <c r="I372" s="279"/>
      <c r="J372" s="279"/>
      <c r="K372" s="279"/>
      <c r="L372" s="279"/>
      <c r="M372" s="280"/>
    </row>
    <row r="373" spans="1:13" ht="16.8" x14ac:dyDescent="0.4">
      <c r="A373" s="71">
        <v>2</v>
      </c>
      <c r="B373" s="276"/>
      <c r="C373" s="277"/>
      <c r="D373" s="278"/>
      <c r="E373" s="279"/>
      <c r="F373" s="279"/>
      <c r="G373" s="279"/>
      <c r="H373" s="279"/>
      <c r="I373" s="279"/>
      <c r="J373" s="279"/>
      <c r="K373" s="279"/>
      <c r="L373" s="279"/>
      <c r="M373" s="280"/>
    </row>
    <row r="374" spans="1:13" ht="16.8" x14ac:dyDescent="0.4">
      <c r="A374" s="71">
        <v>3</v>
      </c>
      <c r="B374" s="276"/>
      <c r="C374" s="277"/>
      <c r="D374" s="278"/>
      <c r="E374" s="279"/>
      <c r="F374" s="279"/>
      <c r="G374" s="279"/>
      <c r="H374" s="279"/>
      <c r="I374" s="279"/>
      <c r="J374" s="279"/>
      <c r="K374" s="279"/>
      <c r="L374" s="279"/>
      <c r="M374" s="280"/>
    </row>
    <row r="375" spans="1:13" ht="16.8" x14ac:dyDescent="0.4">
      <c r="A375" s="71">
        <v>4</v>
      </c>
      <c r="B375" s="276"/>
      <c r="C375" s="277"/>
      <c r="D375" s="278"/>
      <c r="E375" s="279"/>
      <c r="F375" s="279"/>
      <c r="G375" s="279"/>
      <c r="H375" s="279"/>
      <c r="I375" s="279"/>
      <c r="J375" s="279"/>
      <c r="K375" s="279"/>
      <c r="L375" s="279"/>
      <c r="M375" s="280"/>
    </row>
    <row r="376" spans="1:13" ht="16.8" x14ac:dyDescent="0.4">
      <c r="A376" s="71">
        <v>5</v>
      </c>
      <c r="B376" s="276"/>
      <c r="C376" s="277"/>
      <c r="D376" s="278"/>
      <c r="E376" s="279"/>
      <c r="F376" s="279"/>
      <c r="G376" s="279"/>
      <c r="H376" s="279"/>
      <c r="I376" s="279"/>
      <c r="J376" s="279"/>
      <c r="K376" s="279"/>
      <c r="L376" s="279"/>
      <c r="M376" s="280"/>
    </row>
    <row r="377" spans="1:13" ht="16.8" x14ac:dyDescent="0.4">
      <c r="A377" s="71">
        <v>6</v>
      </c>
      <c r="B377" s="276"/>
      <c r="C377" s="277"/>
      <c r="D377" s="278"/>
      <c r="E377" s="279"/>
      <c r="F377" s="279"/>
      <c r="G377" s="279"/>
      <c r="H377" s="279"/>
      <c r="I377" s="279"/>
      <c r="J377" s="279"/>
      <c r="K377" s="279"/>
      <c r="L377" s="279"/>
      <c r="M377" s="280"/>
    </row>
    <row r="378" spans="1:13" ht="16.8" x14ac:dyDescent="0.4">
      <c r="A378" s="71">
        <v>7</v>
      </c>
      <c r="B378" s="276"/>
      <c r="C378" s="277"/>
      <c r="D378" s="278"/>
      <c r="E378" s="279"/>
      <c r="F378" s="279"/>
      <c r="G378" s="279"/>
      <c r="H378" s="279"/>
      <c r="I378" s="279"/>
      <c r="J378" s="279"/>
      <c r="K378" s="279"/>
      <c r="L378" s="279"/>
      <c r="M378" s="280"/>
    </row>
    <row r="379" spans="1:13" ht="16.8" x14ac:dyDescent="0.4">
      <c r="A379" s="71">
        <v>8</v>
      </c>
      <c r="B379" s="276"/>
      <c r="C379" s="277"/>
      <c r="D379" s="278"/>
      <c r="E379" s="279"/>
      <c r="F379" s="279"/>
      <c r="G379" s="279"/>
      <c r="H379" s="279"/>
      <c r="I379" s="279"/>
      <c r="J379" s="279"/>
      <c r="K379" s="279"/>
      <c r="L379" s="279"/>
      <c r="M379" s="280"/>
    </row>
    <row r="380" spans="1:13" ht="16.8" x14ac:dyDescent="0.4">
      <c r="A380" s="71">
        <v>9</v>
      </c>
      <c r="B380" s="276"/>
      <c r="C380" s="277"/>
      <c r="D380" s="278"/>
      <c r="E380" s="279"/>
      <c r="F380" s="279"/>
      <c r="G380" s="279"/>
      <c r="H380" s="279"/>
      <c r="I380" s="279"/>
      <c r="J380" s="279"/>
      <c r="K380" s="279"/>
      <c r="L380" s="279"/>
      <c r="M380" s="280"/>
    </row>
    <row r="381" spans="1:13" ht="16.8" x14ac:dyDescent="0.4">
      <c r="A381" s="71">
        <v>10</v>
      </c>
      <c r="B381" s="276"/>
      <c r="C381" s="277"/>
      <c r="D381" s="278"/>
      <c r="E381" s="279"/>
      <c r="F381" s="279"/>
      <c r="G381" s="279"/>
      <c r="H381" s="279"/>
      <c r="I381" s="279"/>
      <c r="J381" s="279"/>
      <c r="K381" s="279"/>
      <c r="L381" s="279"/>
      <c r="M381" s="280"/>
    </row>
    <row r="382" spans="1:13" ht="16.8" x14ac:dyDescent="0.4">
      <c r="A382" s="71">
        <v>11</v>
      </c>
      <c r="B382" s="276"/>
      <c r="C382" s="277"/>
      <c r="D382" s="278"/>
      <c r="E382" s="279"/>
      <c r="F382" s="279"/>
      <c r="G382" s="279"/>
      <c r="H382" s="279"/>
      <c r="I382" s="279"/>
      <c r="J382" s="279"/>
      <c r="K382" s="279"/>
      <c r="L382" s="279"/>
      <c r="M382" s="280"/>
    </row>
    <row r="383" spans="1:13" ht="16.8" x14ac:dyDescent="0.4">
      <c r="A383" s="71">
        <v>12</v>
      </c>
      <c r="B383" s="276"/>
      <c r="C383" s="277"/>
      <c r="D383" s="278"/>
      <c r="E383" s="279"/>
      <c r="F383" s="279"/>
      <c r="G383" s="279"/>
      <c r="H383" s="279"/>
      <c r="I383" s="279"/>
      <c r="J383" s="279"/>
      <c r="K383" s="279"/>
      <c r="L383" s="279"/>
      <c r="M383" s="280"/>
    </row>
    <row r="384" spans="1:13" ht="16.8" x14ac:dyDescent="0.4">
      <c r="A384" s="71">
        <v>13</v>
      </c>
      <c r="B384" s="276"/>
      <c r="C384" s="277"/>
      <c r="D384" s="278"/>
      <c r="E384" s="279"/>
      <c r="F384" s="279"/>
      <c r="G384" s="279"/>
      <c r="H384" s="279"/>
      <c r="I384" s="279"/>
      <c r="J384" s="279"/>
      <c r="K384" s="279"/>
      <c r="L384" s="279"/>
      <c r="M384" s="280"/>
    </row>
    <row r="385" spans="1:13" ht="16.8" x14ac:dyDescent="0.4">
      <c r="A385" s="71">
        <v>14</v>
      </c>
      <c r="B385" s="276"/>
      <c r="C385" s="277"/>
      <c r="D385" s="278"/>
      <c r="E385" s="279"/>
      <c r="F385" s="279"/>
      <c r="G385" s="279"/>
      <c r="H385" s="279"/>
      <c r="I385" s="279"/>
      <c r="J385" s="279"/>
      <c r="K385" s="279"/>
      <c r="L385" s="279"/>
      <c r="M385" s="280"/>
    </row>
    <row r="386" spans="1:13" ht="16.8" x14ac:dyDescent="0.4">
      <c r="A386" s="71">
        <v>15</v>
      </c>
      <c r="B386" s="276"/>
      <c r="C386" s="277"/>
      <c r="D386" s="278"/>
      <c r="E386" s="279"/>
      <c r="F386" s="279"/>
      <c r="G386" s="279"/>
      <c r="H386" s="279"/>
      <c r="I386" s="279"/>
      <c r="J386" s="279"/>
      <c r="K386" s="279"/>
      <c r="L386" s="279"/>
      <c r="M386" s="280"/>
    </row>
    <row r="387" spans="1:13" ht="16.8" x14ac:dyDescent="0.4">
      <c r="A387" s="71">
        <v>16</v>
      </c>
      <c r="B387" s="276"/>
      <c r="C387" s="277"/>
      <c r="D387" s="278"/>
      <c r="E387" s="279"/>
      <c r="F387" s="279"/>
      <c r="G387" s="279"/>
      <c r="H387" s="279"/>
      <c r="I387" s="279"/>
      <c r="J387" s="279"/>
      <c r="K387" s="279"/>
      <c r="L387" s="279"/>
      <c r="M387" s="280"/>
    </row>
    <row r="388" spans="1:13" ht="16.8" x14ac:dyDescent="0.4">
      <c r="A388" s="71">
        <v>17</v>
      </c>
      <c r="B388" s="276"/>
      <c r="C388" s="277"/>
      <c r="D388" s="278"/>
      <c r="E388" s="279"/>
      <c r="F388" s="279"/>
      <c r="G388" s="279"/>
      <c r="H388" s="279"/>
      <c r="I388" s="279"/>
      <c r="J388" s="279"/>
      <c r="K388" s="279"/>
      <c r="L388" s="279"/>
      <c r="M388" s="280"/>
    </row>
    <row r="389" spans="1:13" ht="16.8" x14ac:dyDescent="0.4">
      <c r="A389" s="71">
        <v>18</v>
      </c>
      <c r="B389" s="276"/>
      <c r="C389" s="277"/>
      <c r="D389" s="278"/>
      <c r="E389" s="279"/>
      <c r="F389" s="279"/>
      <c r="G389" s="279"/>
      <c r="H389" s="279"/>
      <c r="I389" s="279"/>
      <c r="J389" s="279"/>
      <c r="K389" s="279"/>
      <c r="L389" s="279"/>
      <c r="M389" s="280"/>
    </row>
    <row r="390" spans="1:13" ht="16.8" x14ac:dyDescent="0.4">
      <c r="A390" s="71">
        <v>19</v>
      </c>
      <c r="B390" s="276"/>
      <c r="C390" s="277"/>
      <c r="D390" s="278"/>
      <c r="E390" s="279"/>
      <c r="F390" s="279"/>
      <c r="G390" s="279"/>
      <c r="H390" s="279"/>
      <c r="I390" s="279"/>
      <c r="J390" s="279"/>
      <c r="K390" s="279"/>
      <c r="L390" s="279"/>
      <c r="M390" s="280"/>
    </row>
    <row r="391" spans="1:13" ht="17.399999999999999" thickBot="1" x14ac:dyDescent="0.45">
      <c r="A391" s="215">
        <v>20</v>
      </c>
      <c r="B391" s="281"/>
      <c r="C391" s="282"/>
      <c r="D391" s="283"/>
      <c r="E391" s="284"/>
      <c r="F391" s="284"/>
      <c r="G391" s="284"/>
      <c r="H391" s="284"/>
      <c r="I391" s="284"/>
      <c r="J391" s="284"/>
      <c r="K391" s="284"/>
      <c r="L391" s="284"/>
      <c r="M391" s="285"/>
    </row>
    <row r="392" spans="1:13" ht="16.8" x14ac:dyDescent="0.4">
      <c r="A392" s="195"/>
      <c r="B392" s="205"/>
      <c r="C392" s="205"/>
      <c r="D392" s="206"/>
      <c r="E392" s="201"/>
      <c r="F392" s="201"/>
      <c r="G392" s="201"/>
      <c r="H392" s="201"/>
      <c r="I392" s="201"/>
      <c r="J392" s="201"/>
      <c r="K392" s="201"/>
      <c r="L392" s="201"/>
      <c r="M392" s="201"/>
    </row>
    <row r="393" spans="1:13" ht="17.399999999999999" thickBot="1" x14ac:dyDescent="0.45">
      <c r="A393" s="194" t="s">
        <v>842</v>
      </c>
      <c r="B393" s="286" t="s">
        <v>786</v>
      </c>
      <c r="C393" s="286"/>
      <c r="D393" s="286"/>
      <c r="E393" s="286"/>
      <c r="F393" s="286"/>
      <c r="G393" s="286"/>
      <c r="H393" s="286"/>
      <c r="I393" s="286"/>
      <c r="J393" s="286"/>
      <c r="K393" s="193"/>
      <c r="L393" s="193"/>
      <c r="M393" s="193"/>
    </row>
    <row r="394" spans="1:13" ht="16.8" x14ac:dyDescent="0.4">
      <c r="A394" s="216">
        <v>1</v>
      </c>
      <c r="B394" s="287"/>
      <c r="C394" s="287"/>
      <c r="D394" s="287"/>
      <c r="E394" s="287"/>
      <c r="F394" s="287"/>
      <c r="G394" s="287"/>
      <c r="H394" s="287"/>
      <c r="I394" s="287"/>
      <c r="J394" s="287"/>
      <c r="K394" s="287"/>
      <c r="L394" s="287"/>
      <c r="M394" s="288"/>
    </row>
    <row r="395" spans="1:13" ht="16.8" x14ac:dyDescent="0.4">
      <c r="A395" s="71">
        <v>2</v>
      </c>
      <c r="B395" s="274"/>
      <c r="C395" s="274"/>
      <c r="D395" s="274"/>
      <c r="E395" s="274"/>
      <c r="F395" s="274"/>
      <c r="G395" s="274"/>
      <c r="H395" s="274"/>
      <c r="I395" s="274"/>
      <c r="J395" s="274"/>
      <c r="K395" s="274"/>
      <c r="L395" s="274"/>
      <c r="M395" s="275"/>
    </row>
    <row r="396" spans="1:13" ht="16.8" x14ac:dyDescent="0.4">
      <c r="A396" s="71">
        <v>3</v>
      </c>
      <c r="B396" s="274"/>
      <c r="C396" s="274"/>
      <c r="D396" s="274"/>
      <c r="E396" s="274"/>
      <c r="F396" s="274"/>
      <c r="G396" s="274"/>
      <c r="H396" s="274"/>
      <c r="I396" s="274"/>
      <c r="J396" s="274"/>
      <c r="K396" s="274"/>
      <c r="L396" s="274"/>
      <c r="M396" s="275"/>
    </row>
    <row r="397" spans="1:13" ht="16.8" x14ac:dyDescent="0.4">
      <c r="A397" s="71">
        <v>4</v>
      </c>
      <c r="B397" s="274"/>
      <c r="C397" s="274"/>
      <c r="D397" s="274"/>
      <c r="E397" s="274"/>
      <c r="F397" s="274"/>
      <c r="G397" s="274"/>
      <c r="H397" s="274"/>
      <c r="I397" s="274"/>
      <c r="J397" s="274"/>
      <c r="K397" s="274"/>
      <c r="L397" s="274"/>
      <c r="M397" s="275"/>
    </row>
    <row r="398" spans="1:13" ht="16.8" x14ac:dyDescent="0.4">
      <c r="A398" s="71">
        <v>5</v>
      </c>
      <c r="B398" s="274"/>
      <c r="C398" s="274"/>
      <c r="D398" s="274"/>
      <c r="E398" s="274"/>
      <c r="F398" s="274"/>
      <c r="G398" s="274"/>
      <c r="H398" s="274"/>
      <c r="I398" s="274"/>
      <c r="J398" s="274"/>
      <c r="K398" s="274"/>
      <c r="L398" s="274"/>
      <c r="M398" s="275"/>
    </row>
    <row r="399" spans="1:13" ht="16.8" x14ac:dyDescent="0.4">
      <c r="A399" s="71">
        <v>6</v>
      </c>
      <c r="B399" s="274"/>
      <c r="C399" s="274"/>
      <c r="D399" s="274"/>
      <c r="E399" s="274"/>
      <c r="F399" s="274"/>
      <c r="G399" s="274"/>
      <c r="H399" s="274"/>
      <c r="I399" s="274"/>
      <c r="J399" s="274"/>
      <c r="K399" s="274"/>
      <c r="L399" s="274"/>
      <c r="M399" s="275"/>
    </row>
    <row r="400" spans="1:13" ht="16.8" x14ac:dyDescent="0.4">
      <c r="A400" s="71">
        <v>7</v>
      </c>
      <c r="B400" s="274"/>
      <c r="C400" s="274"/>
      <c r="D400" s="274"/>
      <c r="E400" s="274"/>
      <c r="F400" s="274"/>
      <c r="G400" s="274"/>
      <c r="H400" s="274"/>
      <c r="I400" s="274"/>
      <c r="J400" s="274"/>
      <c r="K400" s="274"/>
      <c r="L400" s="274"/>
      <c r="M400" s="275"/>
    </row>
    <row r="401" spans="1:13" ht="16.8" x14ac:dyDescent="0.4">
      <c r="A401" s="71">
        <v>8</v>
      </c>
      <c r="B401" s="274"/>
      <c r="C401" s="274"/>
      <c r="D401" s="274"/>
      <c r="E401" s="274"/>
      <c r="F401" s="274"/>
      <c r="G401" s="274"/>
      <c r="H401" s="274"/>
      <c r="I401" s="274"/>
      <c r="J401" s="274"/>
      <c r="K401" s="274"/>
      <c r="L401" s="274"/>
      <c r="M401" s="275"/>
    </row>
    <row r="402" spans="1:13" ht="16.8" x14ac:dyDescent="0.4">
      <c r="A402" s="71">
        <v>9</v>
      </c>
      <c r="B402" s="274"/>
      <c r="C402" s="274"/>
      <c r="D402" s="274"/>
      <c r="E402" s="274"/>
      <c r="F402" s="274"/>
      <c r="G402" s="274"/>
      <c r="H402" s="274"/>
      <c r="I402" s="274"/>
      <c r="J402" s="274"/>
      <c r="K402" s="274"/>
      <c r="L402" s="274"/>
      <c r="M402" s="275"/>
    </row>
    <row r="403" spans="1:13" ht="16.8" x14ac:dyDescent="0.4">
      <c r="A403" s="71">
        <v>10</v>
      </c>
      <c r="B403" s="274"/>
      <c r="C403" s="274"/>
      <c r="D403" s="274"/>
      <c r="E403" s="274"/>
      <c r="F403" s="274"/>
      <c r="G403" s="274"/>
      <c r="H403" s="274"/>
      <c r="I403" s="274"/>
      <c r="J403" s="274"/>
      <c r="K403" s="274"/>
      <c r="L403" s="274"/>
      <c r="M403" s="275"/>
    </row>
    <row r="404" spans="1:13" ht="17.399999999999999" thickBot="1" x14ac:dyDescent="0.45">
      <c r="A404" s="215">
        <v>11</v>
      </c>
      <c r="B404" s="292"/>
      <c r="C404" s="292"/>
      <c r="D404" s="292"/>
      <c r="E404" s="292"/>
      <c r="F404" s="292"/>
      <c r="G404" s="292"/>
      <c r="H404" s="292"/>
      <c r="I404" s="292"/>
      <c r="J404" s="292"/>
      <c r="K404" s="292"/>
      <c r="L404" s="292"/>
      <c r="M404" s="293"/>
    </row>
    <row r="405" spans="1:13" ht="16.8" x14ac:dyDescent="0.4">
      <c r="A405" s="195"/>
      <c r="B405" s="201"/>
      <c r="C405" s="201"/>
      <c r="D405" s="201"/>
      <c r="E405" s="201"/>
      <c r="F405" s="201"/>
      <c r="G405" s="201"/>
      <c r="H405" s="201"/>
      <c r="I405" s="201"/>
      <c r="J405" s="201"/>
      <c r="K405" s="201"/>
      <c r="L405" s="201"/>
      <c r="M405" s="201"/>
    </row>
    <row r="406" spans="1:13" ht="17.399999999999999" thickBot="1" x14ac:dyDescent="0.45">
      <c r="A406" s="194" t="s">
        <v>843</v>
      </c>
      <c r="B406" s="286" t="s">
        <v>787</v>
      </c>
      <c r="C406" s="286"/>
      <c r="D406" s="286"/>
      <c r="E406" s="286"/>
      <c r="F406" s="286"/>
      <c r="G406" s="286"/>
      <c r="H406" s="286"/>
      <c r="I406" s="286"/>
      <c r="J406" s="286"/>
      <c r="K406" s="193"/>
      <c r="L406" s="193"/>
      <c r="M406" s="193"/>
    </row>
    <row r="407" spans="1:13" ht="16.8" x14ac:dyDescent="0.4">
      <c r="A407" s="216">
        <v>1</v>
      </c>
      <c r="B407" s="287"/>
      <c r="C407" s="287"/>
      <c r="D407" s="287"/>
      <c r="E407" s="287"/>
      <c r="F407" s="287"/>
      <c r="G407" s="287"/>
      <c r="H407" s="287"/>
      <c r="I407" s="287"/>
      <c r="J407" s="287"/>
      <c r="K407" s="287"/>
      <c r="L407" s="287"/>
      <c r="M407" s="288"/>
    </row>
    <row r="408" spans="1:13" ht="16.8" x14ac:dyDescent="0.4">
      <c r="A408" s="71">
        <v>2</v>
      </c>
      <c r="B408" s="274"/>
      <c r="C408" s="274"/>
      <c r="D408" s="274"/>
      <c r="E408" s="274"/>
      <c r="F408" s="274"/>
      <c r="G408" s="274"/>
      <c r="H408" s="274"/>
      <c r="I408" s="274"/>
      <c r="J408" s="274"/>
      <c r="K408" s="274"/>
      <c r="L408" s="274"/>
      <c r="M408" s="275"/>
    </row>
    <row r="409" spans="1:13" ht="16.8" x14ac:dyDescent="0.4">
      <c r="A409" s="71">
        <v>3</v>
      </c>
      <c r="B409" s="274"/>
      <c r="C409" s="274"/>
      <c r="D409" s="274"/>
      <c r="E409" s="274"/>
      <c r="F409" s="274"/>
      <c r="G409" s="274"/>
      <c r="H409" s="274"/>
      <c r="I409" s="274"/>
      <c r="J409" s="274"/>
      <c r="K409" s="274"/>
      <c r="L409" s="274"/>
      <c r="M409" s="275"/>
    </row>
    <row r="410" spans="1:13" ht="16.8" x14ac:dyDescent="0.4">
      <c r="A410" s="71">
        <v>4</v>
      </c>
      <c r="B410" s="274"/>
      <c r="C410" s="274"/>
      <c r="D410" s="274"/>
      <c r="E410" s="274"/>
      <c r="F410" s="274"/>
      <c r="G410" s="274"/>
      <c r="H410" s="274"/>
      <c r="I410" s="274"/>
      <c r="J410" s="274"/>
      <c r="K410" s="274"/>
      <c r="L410" s="274"/>
      <c r="M410" s="275"/>
    </row>
    <row r="411" spans="1:13" ht="16.8" x14ac:dyDescent="0.4">
      <c r="A411" s="71">
        <v>5</v>
      </c>
      <c r="B411" s="274"/>
      <c r="C411" s="274"/>
      <c r="D411" s="274"/>
      <c r="E411" s="274"/>
      <c r="F411" s="274"/>
      <c r="G411" s="274"/>
      <c r="H411" s="274"/>
      <c r="I411" s="274"/>
      <c r="J411" s="274"/>
      <c r="K411" s="274"/>
      <c r="L411" s="274"/>
      <c r="M411" s="275"/>
    </row>
    <row r="412" spans="1:13" ht="16.8" x14ac:dyDescent="0.4">
      <c r="A412" s="71">
        <v>6</v>
      </c>
      <c r="B412" s="274"/>
      <c r="C412" s="274"/>
      <c r="D412" s="274"/>
      <c r="E412" s="274"/>
      <c r="F412" s="274"/>
      <c r="G412" s="274"/>
      <c r="H412" s="274"/>
      <c r="I412" s="274"/>
      <c r="J412" s="274"/>
      <c r="K412" s="274"/>
      <c r="L412" s="274"/>
      <c r="M412" s="275"/>
    </row>
    <row r="413" spans="1:13" ht="16.8" x14ac:dyDescent="0.4">
      <c r="A413" s="71">
        <v>7</v>
      </c>
      <c r="B413" s="274"/>
      <c r="C413" s="274"/>
      <c r="D413" s="274"/>
      <c r="E413" s="274"/>
      <c r="F413" s="274"/>
      <c r="G413" s="274"/>
      <c r="H413" s="274"/>
      <c r="I413" s="274"/>
      <c r="J413" s="274"/>
      <c r="K413" s="274"/>
      <c r="L413" s="274"/>
      <c r="M413" s="275"/>
    </row>
    <row r="414" spans="1:13" ht="16.8" x14ac:dyDescent="0.4">
      <c r="A414" s="71">
        <v>8</v>
      </c>
      <c r="B414" s="274"/>
      <c r="C414" s="274"/>
      <c r="D414" s="274"/>
      <c r="E414" s="274"/>
      <c r="F414" s="274"/>
      <c r="G414" s="274"/>
      <c r="H414" s="274"/>
      <c r="I414" s="274"/>
      <c r="J414" s="274"/>
      <c r="K414" s="274"/>
      <c r="L414" s="274"/>
      <c r="M414" s="275"/>
    </row>
    <row r="415" spans="1:13" ht="16.8" x14ac:dyDescent="0.4">
      <c r="A415" s="71">
        <v>9</v>
      </c>
      <c r="B415" s="274"/>
      <c r="C415" s="274"/>
      <c r="D415" s="274"/>
      <c r="E415" s="274"/>
      <c r="F415" s="274"/>
      <c r="G415" s="274"/>
      <c r="H415" s="274"/>
      <c r="I415" s="274"/>
      <c r="J415" s="274"/>
      <c r="K415" s="274"/>
      <c r="L415" s="274"/>
      <c r="M415" s="275"/>
    </row>
    <row r="416" spans="1:13" ht="16.8" x14ac:dyDescent="0.4">
      <c r="A416" s="71">
        <v>10</v>
      </c>
      <c r="B416" s="274"/>
      <c r="C416" s="274"/>
      <c r="D416" s="274"/>
      <c r="E416" s="274"/>
      <c r="F416" s="274"/>
      <c r="G416" s="274"/>
      <c r="H416" s="274"/>
      <c r="I416" s="274"/>
      <c r="J416" s="274"/>
      <c r="K416" s="274"/>
      <c r="L416" s="274"/>
      <c r="M416" s="275"/>
    </row>
    <row r="417" spans="1:13" ht="17.399999999999999" thickBot="1" x14ac:dyDescent="0.45">
      <c r="A417" s="215">
        <v>11</v>
      </c>
      <c r="B417" s="292"/>
      <c r="C417" s="292"/>
      <c r="D417" s="292"/>
      <c r="E417" s="292"/>
      <c r="F417" s="292"/>
      <c r="G417" s="292"/>
      <c r="H417" s="292"/>
      <c r="I417" s="292"/>
      <c r="J417" s="292"/>
      <c r="K417" s="292"/>
      <c r="L417" s="292"/>
      <c r="M417" s="293"/>
    </row>
    <row r="418" spans="1:13" ht="16.8" x14ac:dyDescent="0.4">
      <c r="A418" s="195"/>
      <c r="B418" s="201"/>
      <c r="C418" s="201"/>
      <c r="D418" s="201"/>
      <c r="E418" s="201"/>
      <c r="F418" s="201"/>
      <c r="G418" s="201"/>
      <c r="H418" s="201"/>
      <c r="I418" s="201"/>
      <c r="J418" s="201"/>
      <c r="K418" s="201"/>
      <c r="L418" s="201"/>
      <c r="M418" s="201"/>
    </row>
    <row r="419" spans="1:13" ht="7.95" customHeight="1" x14ac:dyDescent="0.4">
      <c r="A419" s="194">
        <v>12.2</v>
      </c>
      <c r="B419" s="207" t="s">
        <v>832</v>
      </c>
      <c r="C419" s="151"/>
      <c r="D419" s="151"/>
      <c r="E419" s="151"/>
      <c r="F419" s="151"/>
      <c r="G419" s="151"/>
      <c r="H419" s="151"/>
      <c r="I419" s="151"/>
      <c r="J419" s="151"/>
      <c r="K419" s="151"/>
      <c r="L419" s="151"/>
      <c r="M419" s="151"/>
    </row>
    <row r="420" spans="1:13" ht="16.8" x14ac:dyDescent="0.4">
      <c r="A420" s="194" t="s">
        <v>844</v>
      </c>
      <c r="B420" s="294" t="s">
        <v>938</v>
      </c>
      <c r="C420" s="294"/>
      <c r="D420" s="294"/>
      <c r="E420" s="294"/>
      <c r="F420" s="294"/>
      <c r="G420" s="294"/>
      <c r="H420" s="294"/>
      <c r="I420" s="294"/>
      <c r="J420" s="294"/>
      <c r="K420" s="294"/>
      <c r="L420" s="294"/>
      <c r="M420" s="294"/>
    </row>
    <row r="421" spans="1:13" ht="16.8" x14ac:dyDescent="0.4">
      <c r="A421" s="195"/>
      <c r="B421" s="266"/>
      <c r="C421" s="266"/>
      <c r="D421" s="266"/>
      <c r="E421" s="266"/>
      <c r="F421" s="266"/>
      <c r="G421" s="266"/>
      <c r="H421" s="266"/>
      <c r="I421" s="266"/>
      <c r="J421" s="266"/>
      <c r="K421" s="266"/>
      <c r="L421" s="266"/>
      <c r="M421" s="266"/>
    </row>
    <row r="422" spans="1:13" ht="16.8" x14ac:dyDescent="0.4">
      <c r="A422" s="246"/>
      <c r="B422" s="245"/>
      <c r="C422" s="245"/>
      <c r="D422" s="245"/>
      <c r="E422" s="245"/>
      <c r="F422" s="245"/>
      <c r="G422" s="245"/>
      <c r="H422" s="245"/>
      <c r="I422" s="245"/>
      <c r="J422" s="245"/>
      <c r="K422" s="245"/>
      <c r="L422" s="245"/>
      <c r="M422" s="245"/>
    </row>
    <row r="423" spans="1:13" ht="16.8" x14ac:dyDescent="0.4">
      <c r="A423" s="246"/>
      <c r="B423" s="245"/>
      <c r="C423" s="245"/>
      <c r="D423" s="245"/>
      <c r="E423" s="245"/>
      <c r="F423" s="245"/>
      <c r="G423" s="245"/>
      <c r="H423" s="245"/>
      <c r="I423" s="245"/>
      <c r="J423" s="245"/>
      <c r="K423" s="245"/>
      <c r="L423" s="245"/>
      <c r="M423" s="245"/>
    </row>
    <row r="424" spans="1:13" ht="16.8" x14ac:dyDescent="0.4">
      <c r="A424" s="246"/>
      <c r="B424" s="245"/>
      <c r="C424" s="245"/>
      <c r="D424" s="245"/>
      <c r="E424" s="245"/>
      <c r="F424" s="245"/>
      <c r="G424" s="245"/>
      <c r="H424" s="245"/>
      <c r="I424" s="245"/>
      <c r="J424" s="245"/>
      <c r="K424" s="245"/>
      <c r="L424" s="245"/>
      <c r="M424" s="245"/>
    </row>
    <row r="425" spans="1:13" ht="16.8" x14ac:dyDescent="0.4">
      <c r="A425" s="246"/>
      <c r="B425" s="245"/>
      <c r="C425" s="245"/>
      <c r="D425" s="245"/>
      <c r="E425" s="245"/>
      <c r="F425" s="245"/>
      <c r="G425" s="245"/>
      <c r="H425" s="245"/>
      <c r="I425" s="245"/>
      <c r="J425" s="245"/>
      <c r="K425" s="245"/>
      <c r="L425" s="245"/>
      <c r="M425" s="245"/>
    </row>
    <row r="426" spans="1:13" ht="16.8" x14ac:dyDescent="0.4">
      <c r="A426" s="246"/>
      <c r="B426" s="245"/>
      <c r="C426" s="245"/>
      <c r="D426" s="245"/>
      <c r="E426" s="245"/>
      <c r="F426" s="245"/>
      <c r="G426" s="245"/>
      <c r="H426" s="245"/>
      <c r="I426" s="245"/>
      <c r="J426" s="245"/>
      <c r="K426" s="245"/>
      <c r="L426" s="245"/>
      <c r="M426" s="245"/>
    </row>
    <row r="427" spans="1:13" ht="16.8" x14ac:dyDescent="0.4">
      <c r="A427" s="18"/>
      <c r="B427" s="219"/>
      <c r="C427" s="219"/>
      <c r="D427" s="219"/>
      <c r="E427" s="219"/>
      <c r="F427" s="219"/>
      <c r="G427" s="219"/>
      <c r="H427" s="219"/>
      <c r="I427" s="219"/>
      <c r="J427" s="219"/>
      <c r="K427" s="219"/>
      <c r="L427" s="219"/>
      <c r="M427" s="219"/>
    </row>
    <row r="428" spans="1:13" x14ac:dyDescent="0.4">
      <c r="A428" s="9"/>
      <c r="B428" s="9"/>
      <c r="C428" s="9"/>
      <c r="D428" s="9"/>
      <c r="E428" s="9"/>
      <c r="F428" s="9"/>
      <c r="G428" s="9"/>
      <c r="H428" s="9"/>
      <c r="I428" s="9"/>
      <c r="J428" s="9"/>
      <c r="K428" s="9"/>
      <c r="L428" s="9"/>
      <c r="M428" s="9"/>
    </row>
    <row r="429" spans="1:13" x14ac:dyDescent="0.4">
      <c r="A429" s="11"/>
      <c r="B429" s="126"/>
      <c r="C429" s="9" t="s">
        <v>857</v>
      </c>
      <c r="D429" s="11"/>
      <c r="E429" s="11"/>
      <c r="F429" s="11"/>
      <c r="G429" s="11"/>
      <c r="H429" s="11"/>
      <c r="I429" s="17" t="s">
        <v>856</v>
      </c>
      <c r="J429" s="6"/>
      <c r="K429" s="6"/>
      <c r="L429" s="6"/>
      <c r="M429" s="6"/>
    </row>
    <row r="430" spans="1:13" s="72" customFormat="1" x14ac:dyDescent="0.3">
      <c r="A430" s="333" t="s">
        <v>80</v>
      </c>
      <c r="B430" s="333"/>
      <c r="C430" s="333"/>
      <c r="D430" s="333"/>
      <c r="E430" s="333"/>
      <c r="F430" s="333"/>
      <c r="G430" s="333"/>
      <c r="H430" s="333"/>
      <c r="I430" s="333"/>
      <c r="J430" s="333"/>
      <c r="K430" s="333"/>
      <c r="L430" s="333"/>
      <c r="M430" s="333"/>
    </row>
    <row r="431" spans="1:13" s="72" customFormat="1" ht="10.65" customHeight="1" x14ac:dyDescent="0.3">
      <c r="A431" s="333" t="s">
        <v>755</v>
      </c>
      <c r="B431" s="333"/>
      <c r="C431" s="333"/>
      <c r="D431" s="333"/>
      <c r="E431" s="333"/>
      <c r="F431" s="333"/>
      <c r="G431" s="333"/>
      <c r="H431" s="333"/>
      <c r="I431" s="333"/>
      <c r="J431" s="333"/>
      <c r="K431" s="333"/>
      <c r="L431" s="333"/>
      <c r="M431" s="333"/>
    </row>
    <row r="432" spans="1:13" s="72" customFormat="1" ht="10.65" customHeight="1" x14ac:dyDescent="0.3">
      <c r="A432" s="333" t="s">
        <v>81</v>
      </c>
      <c r="B432" s="333"/>
      <c r="C432" s="333"/>
      <c r="D432" s="333"/>
      <c r="E432" s="333"/>
      <c r="F432" s="333"/>
      <c r="G432" s="333"/>
      <c r="H432" s="333"/>
      <c r="I432" s="333"/>
      <c r="J432" s="333"/>
      <c r="K432" s="333"/>
      <c r="L432" s="333"/>
      <c r="M432" s="333"/>
    </row>
    <row r="433" spans="1:13" s="72" customFormat="1" ht="10.65" customHeight="1" x14ac:dyDescent="0.3">
      <c r="A433" s="333" t="s">
        <v>952</v>
      </c>
      <c r="B433" s="333"/>
      <c r="C433" s="333"/>
      <c r="D433" s="333"/>
      <c r="E433" s="333"/>
      <c r="F433" s="333"/>
      <c r="G433" s="333"/>
      <c r="H433" s="333"/>
      <c r="I433" s="333"/>
      <c r="J433" s="333"/>
      <c r="K433" s="333"/>
      <c r="L433" s="333"/>
      <c r="M433" s="333"/>
    </row>
    <row r="434" spans="1:13" x14ac:dyDescent="0.4">
      <c r="A434" s="399" t="s">
        <v>845</v>
      </c>
      <c r="B434" s="399"/>
      <c r="C434" s="399"/>
      <c r="D434" s="399"/>
      <c r="E434" s="399"/>
      <c r="F434" s="399"/>
      <c r="G434" s="399"/>
      <c r="H434" s="399"/>
      <c r="I434" s="399"/>
      <c r="J434" s="399"/>
      <c r="K434" s="399"/>
      <c r="L434" s="399"/>
      <c r="M434" s="399"/>
    </row>
    <row r="435" spans="1:13" ht="13.2" thickBot="1" x14ac:dyDescent="0.45">
      <c r="A435" s="401" t="str">
        <f>'پشتی خودی غیر طبی'!A14</f>
        <v>اسم پوهنتون درج گردد</v>
      </c>
      <c r="B435" s="401"/>
      <c r="C435" s="401"/>
      <c r="D435" s="401"/>
      <c r="E435" s="401"/>
      <c r="F435" s="46"/>
      <c r="G435" s="402" t="str">
        <f>'پشتی خودی غیر طبی'!A15</f>
        <v>موقعیت دقیق پوهنتون درج گردد</v>
      </c>
      <c r="H435" s="402"/>
      <c r="I435" s="403" t="str">
        <f>'پشتی خودی غیر طبی'!C27</f>
        <v xml:space="preserve">تاریخ ارزیابی: </v>
      </c>
      <c r="J435" s="403"/>
      <c r="K435" s="46"/>
      <c r="L435" s="145" t="str">
        <f>'پشتی خودی غیر طبی'!D27</f>
        <v>1400/11/11</v>
      </c>
      <c r="M435" s="145" t="str">
        <f>'پشتی خودی غیر طبی'!F27</f>
        <v>1400/11/12</v>
      </c>
    </row>
    <row r="436" spans="1:13" ht="36.6" customHeight="1" x14ac:dyDescent="0.4">
      <c r="A436" s="410" t="s">
        <v>363</v>
      </c>
      <c r="B436" s="411"/>
      <c r="C436" s="411"/>
      <c r="D436" s="411"/>
      <c r="E436" s="412"/>
      <c r="F436" s="43"/>
      <c r="G436" s="413" t="s">
        <v>101</v>
      </c>
      <c r="H436" s="414"/>
      <c r="I436" s="415">
        <f>I446+I474+I516+I546</f>
        <v>96</v>
      </c>
      <c r="J436" s="416"/>
      <c r="K436" s="140"/>
      <c r="L436" s="165" t="s">
        <v>423</v>
      </c>
      <c r="M436" s="51">
        <f>L446+L474+L516+L546</f>
        <v>78.8</v>
      </c>
    </row>
    <row r="437" spans="1:13" ht="23.4" customHeight="1" x14ac:dyDescent="0.4">
      <c r="A437" s="438" t="s">
        <v>336</v>
      </c>
      <c r="B437" s="427" t="s">
        <v>86</v>
      </c>
      <c r="C437" s="428" t="s">
        <v>178</v>
      </c>
      <c r="D437" s="427" t="s">
        <v>119</v>
      </c>
      <c r="E437" s="429" t="s">
        <v>2</v>
      </c>
      <c r="F437" s="439"/>
      <c r="G437" s="426" t="s">
        <v>83</v>
      </c>
      <c r="H437" s="427" t="s">
        <v>84</v>
      </c>
      <c r="I437" s="428" t="s">
        <v>88</v>
      </c>
      <c r="J437" s="429" t="s">
        <v>3</v>
      </c>
      <c r="K437" s="140"/>
      <c r="L437" s="430" t="s">
        <v>846</v>
      </c>
      <c r="M437" s="431"/>
    </row>
    <row r="438" spans="1:13" ht="11.4" customHeight="1" x14ac:dyDescent="0.4">
      <c r="A438" s="438"/>
      <c r="B438" s="427"/>
      <c r="C438" s="428"/>
      <c r="D438" s="427"/>
      <c r="E438" s="429"/>
      <c r="F438" s="439"/>
      <c r="G438" s="426"/>
      <c r="H438" s="427"/>
      <c r="I438" s="428"/>
      <c r="J438" s="429"/>
      <c r="K438" s="140"/>
      <c r="L438" s="166" t="s">
        <v>0</v>
      </c>
      <c r="M438" s="167" t="s">
        <v>1</v>
      </c>
    </row>
    <row r="439" spans="1:13" ht="34.950000000000003" customHeight="1" x14ac:dyDescent="0.4">
      <c r="A439" s="432">
        <v>1.1000000000000001</v>
      </c>
      <c r="B439" s="434" t="s">
        <v>939</v>
      </c>
      <c r="C439" s="134" t="s">
        <v>89</v>
      </c>
      <c r="D439" s="134" t="s">
        <v>364</v>
      </c>
      <c r="E439" s="436">
        <f>I446</f>
        <v>15</v>
      </c>
      <c r="F439" s="143"/>
      <c r="G439" s="138">
        <v>1</v>
      </c>
      <c r="H439" s="58" t="s">
        <v>879</v>
      </c>
      <c r="I439" s="62">
        <v>1</v>
      </c>
      <c r="J439" s="12">
        <f>I439*8%/96</f>
        <v>8.3333333333333339E-4</v>
      </c>
      <c r="K439" s="140" t="str">
        <f t="shared" ref="K439:K446" si="13">IF(AND(L439&gt;=0,L439&lt;=I439),"",IF(AND(L439&gt;I439),"*"))</f>
        <v/>
      </c>
      <c r="L439" s="36">
        <v>1</v>
      </c>
      <c r="M439" s="12">
        <f>L439*8%/96</f>
        <v>8.3333333333333339E-4</v>
      </c>
    </row>
    <row r="440" spans="1:13" ht="25.2" x14ac:dyDescent="0.4">
      <c r="A440" s="432"/>
      <c r="B440" s="434"/>
      <c r="C440" s="422" t="s">
        <v>228</v>
      </c>
      <c r="D440" s="422" t="s">
        <v>176</v>
      </c>
      <c r="E440" s="436"/>
      <c r="F440" s="421"/>
      <c r="G440" s="138">
        <v>2</v>
      </c>
      <c r="H440" s="58" t="s">
        <v>339</v>
      </c>
      <c r="I440" s="62">
        <v>2</v>
      </c>
      <c r="J440" s="12">
        <f t="shared" ref="J440:J445" si="14">I440*8%/96</f>
        <v>1.6666666666666668E-3</v>
      </c>
      <c r="K440" s="140" t="str">
        <f t="shared" si="13"/>
        <v/>
      </c>
      <c r="L440" s="36">
        <v>2</v>
      </c>
      <c r="M440" s="12">
        <f t="shared" ref="M440:M445" si="15">L440*8%/96</f>
        <v>1.6666666666666668E-3</v>
      </c>
    </row>
    <row r="441" spans="1:13" ht="37.200000000000003" customHeight="1" x14ac:dyDescent="0.4">
      <c r="A441" s="432"/>
      <c r="B441" s="434"/>
      <c r="C441" s="422"/>
      <c r="D441" s="422"/>
      <c r="E441" s="436"/>
      <c r="F441" s="421"/>
      <c r="G441" s="138">
        <v>3</v>
      </c>
      <c r="H441" s="58" t="s">
        <v>310</v>
      </c>
      <c r="I441" s="62">
        <v>2</v>
      </c>
      <c r="J441" s="12">
        <f t="shared" si="14"/>
        <v>1.6666666666666668E-3</v>
      </c>
      <c r="K441" s="140" t="str">
        <f t="shared" si="13"/>
        <v/>
      </c>
      <c r="L441" s="36">
        <v>2</v>
      </c>
      <c r="M441" s="12">
        <f t="shared" si="15"/>
        <v>1.6666666666666668E-3</v>
      </c>
    </row>
    <row r="442" spans="1:13" ht="37.799999999999997" x14ac:dyDescent="0.4">
      <c r="A442" s="432"/>
      <c r="B442" s="434"/>
      <c r="C442" s="141" t="s">
        <v>90</v>
      </c>
      <c r="D442" s="134" t="s">
        <v>188</v>
      </c>
      <c r="E442" s="436"/>
      <c r="F442" s="143"/>
      <c r="G442" s="138">
        <v>4</v>
      </c>
      <c r="H442" s="58" t="s">
        <v>880</v>
      </c>
      <c r="I442" s="62">
        <v>2</v>
      </c>
      <c r="J442" s="12">
        <f t="shared" si="14"/>
        <v>1.6666666666666668E-3</v>
      </c>
      <c r="K442" s="140" t="str">
        <f t="shared" si="13"/>
        <v/>
      </c>
      <c r="L442" s="36">
        <v>2</v>
      </c>
      <c r="M442" s="12">
        <f t="shared" si="15"/>
        <v>1.6666666666666668E-3</v>
      </c>
    </row>
    <row r="443" spans="1:13" ht="25.2" x14ac:dyDescent="0.4">
      <c r="A443" s="432"/>
      <c r="B443" s="434"/>
      <c r="C443" s="422" t="s">
        <v>91</v>
      </c>
      <c r="D443" s="422" t="s">
        <v>616</v>
      </c>
      <c r="E443" s="436"/>
      <c r="F443" s="421"/>
      <c r="G443" s="138">
        <v>5</v>
      </c>
      <c r="H443" s="58" t="s">
        <v>617</v>
      </c>
      <c r="I443" s="62">
        <v>3</v>
      </c>
      <c r="J443" s="12">
        <f t="shared" si="14"/>
        <v>2.5000000000000001E-3</v>
      </c>
      <c r="K443" s="140" t="str">
        <f t="shared" si="13"/>
        <v/>
      </c>
      <c r="L443" s="36">
        <v>3</v>
      </c>
      <c r="M443" s="12">
        <f t="shared" si="15"/>
        <v>2.5000000000000001E-3</v>
      </c>
    </row>
    <row r="444" spans="1:13" ht="38.4" customHeight="1" x14ac:dyDescent="0.4">
      <c r="A444" s="432"/>
      <c r="B444" s="434"/>
      <c r="C444" s="422"/>
      <c r="D444" s="422"/>
      <c r="E444" s="436"/>
      <c r="F444" s="421"/>
      <c r="G444" s="138">
        <v>6</v>
      </c>
      <c r="H444" s="58" t="s">
        <v>618</v>
      </c>
      <c r="I444" s="62">
        <v>3</v>
      </c>
      <c r="J444" s="12">
        <f>I444*8%/96</f>
        <v>2.5000000000000001E-3</v>
      </c>
      <c r="K444" s="140" t="str">
        <f t="shared" si="13"/>
        <v/>
      </c>
      <c r="L444" s="36">
        <v>3</v>
      </c>
      <c r="M444" s="12">
        <f>L444*8%/96</f>
        <v>2.5000000000000001E-3</v>
      </c>
    </row>
    <row r="445" spans="1:13" ht="25.2" x14ac:dyDescent="0.4">
      <c r="A445" s="432"/>
      <c r="B445" s="434"/>
      <c r="C445" s="423" t="s">
        <v>92</v>
      </c>
      <c r="D445" s="422" t="s">
        <v>619</v>
      </c>
      <c r="E445" s="436"/>
      <c r="F445" s="143"/>
      <c r="G445" s="138">
        <v>7</v>
      </c>
      <c r="H445" s="58" t="s">
        <v>620</v>
      </c>
      <c r="I445" s="62">
        <v>2</v>
      </c>
      <c r="J445" s="12">
        <f t="shared" si="14"/>
        <v>1.6666666666666668E-3</v>
      </c>
      <c r="K445" s="140" t="str">
        <f t="shared" si="13"/>
        <v/>
      </c>
      <c r="L445" s="36">
        <v>2</v>
      </c>
      <c r="M445" s="12">
        <f t="shared" si="15"/>
        <v>1.6666666666666668E-3</v>
      </c>
    </row>
    <row r="446" spans="1:13" ht="12" customHeight="1" thickBot="1" x14ac:dyDescent="0.45">
      <c r="A446" s="433"/>
      <c r="B446" s="435"/>
      <c r="C446" s="424"/>
      <c r="D446" s="425"/>
      <c r="E446" s="437"/>
      <c r="F446" s="11"/>
      <c r="G446" s="417" t="s">
        <v>4</v>
      </c>
      <c r="H446" s="418"/>
      <c r="I446" s="65">
        <f>SUM(I439:I445)</f>
        <v>15</v>
      </c>
      <c r="J446" s="13">
        <f>SUM(J439:J445)</f>
        <v>1.2500000000000001E-2</v>
      </c>
      <c r="K446" s="140" t="str">
        <f t="shared" si="13"/>
        <v/>
      </c>
      <c r="L446" s="14">
        <f>SUM(L439:L445)</f>
        <v>15</v>
      </c>
      <c r="M446" s="13">
        <f>SUM(M439:M445)</f>
        <v>1.2500000000000001E-2</v>
      </c>
    </row>
    <row r="447" spans="1:13" ht="6" customHeight="1" thickBot="1" x14ac:dyDescent="0.45">
      <c r="A447" s="22"/>
      <c r="B447" s="34"/>
      <c r="C447" s="22"/>
      <c r="D447" s="34"/>
      <c r="E447" s="22"/>
      <c r="F447" s="9"/>
      <c r="G447" s="73"/>
      <c r="H447" s="73"/>
      <c r="I447" s="74"/>
      <c r="J447" s="75"/>
      <c r="K447" s="40"/>
      <c r="L447" s="74"/>
      <c r="M447" s="76"/>
    </row>
    <row r="448" spans="1:13" ht="13.5" customHeight="1" x14ac:dyDescent="0.4">
      <c r="A448" s="410" t="s">
        <v>847</v>
      </c>
      <c r="B448" s="411"/>
      <c r="C448" s="411"/>
      <c r="D448" s="411"/>
      <c r="E448" s="411"/>
      <c r="F448" s="411"/>
      <c r="G448" s="411"/>
      <c r="H448" s="411"/>
      <c r="I448" s="411"/>
      <c r="J448" s="412"/>
      <c r="K448" s="140"/>
      <c r="L448" s="20" t="s">
        <v>69</v>
      </c>
      <c r="M448" s="21" t="s">
        <v>77</v>
      </c>
    </row>
    <row r="449" spans="1:13" ht="14.1" customHeight="1" x14ac:dyDescent="0.4">
      <c r="A449" s="135">
        <f>G439</f>
        <v>1</v>
      </c>
      <c r="B449" s="419"/>
      <c r="C449" s="419"/>
      <c r="D449" s="419"/>
      <c r="E449" s="419"/>
      <c r="F449" s="419"/>
      <c r="G449" s="419"/>
      <c r="H449" s="419"/>
      <c r="I449" s="419"/>
      <c r="J449" s="420"/>
      <c r="K449" s="40"/>
      <c r="L449" s="23"/>
      <c r="M449" s="29"/>
    </row>
    <row r="450" spans="1:13" ht="14.1" customHeight="1" x14ac:dyDescent="0.4">
      <c r="A450" s="135">
        <f t="shared" ref="A450:A455" si="16">G440</f>
        <v>2</v>
      </c>
      <c r="B450" s="419"/>
      <c r="C450" s="419"/>
      <c r="D450" s="419"/>
      <c r="E450" s="419"/>
      <c r="F450" s="419"/>
      <c r="G450" s="419"/>
      <c r="H450" s="419"/>
      <c r="I450" s="419"/>
      <c r="J450" s="420"/>
      <c r="K450" s="40"/>
      <c r="L450" s="23"/>
      <c r="M450" s="29"/>
    </row>
    <row r="451" spans="1:13" ht="14.1" customHeight="1" x14ac:dyDescent="0.4">
      <c r="A451" s="135">
        <f t="shared" si="16"/>
        <v>3</v>
      </c>
      <c r="B451" s="419"/>
      <c r="C451" s="419"/>
      <c r="D451" s="419"/>
      <c r="E451" s="419"/>
      <c r="F451" s="419"/>
      <c r="G451" s="419"/>
      <c r="H451" s="419"/>
      <c r="I451" s="419"/>
      <c r="J451" s="420"/>
      <c r="K451" s="40"/>
      <c r="L451" s="23"/>
      <c r="M451" s="29"/>
    </row>
    <row r="452" spans="1:13" ht="14.1" customHeight="1" x14ac:dyDescent="0.4">
      <c r="A452" s="135">
        <f t="shared" si="16"/>
        <v>4</v>
      </c>
      <c r="B452" s="419"/>
      <c r="C452" s="419"/>
      <c r="D452" s="419"/>
      <c r="E452" s="419"/>
      <c r="F452" s="419"/>
      <c r="G452" s="419"/>
      <c r="H452" s="419"/>
      <c r="I452" s="419"/>
      <c r="J452" s="420"/>
      <c r="K452" s="40"/>
      <c r="L452" s="23"/>
      <c r="M452" s="29"/>
    </row>
    <row r="453" spans="1:13" ht="14.1" customHeight="1" x14ac:dyDescent="0.4">
      <c r="A453" s="135">
        <f t="shared" si="16"/>
        <v>5</v>
      </c>
      <c r="B453" s="419"/>
      <c r="C453" s="419"/>
      <c r="D453" s="419"/>
      <c r="E453" s="419"/>
      <c r="F453" s="419"/>
      <c r="G453" s="419"/>
      <c r="H453" s="419"/>
      <c r="I453" s="419"/>
      <c r="J453" s="420"/>
      <c r="K453" s="40"/>
      <c r="L453" s="23"/>
      <c r="M453" s="29"/>
    </row>
    <row r="454" spans="1:13" ht="14.1" customHeight="1" x14ac:dyDescent="0.4">
      <c r="A454" s="135">
        <f t="shared" si="16"/>
        <v>6</v>
      </c>
      <c r="B454" s="419"/>
      <c r="C454" s="419"/>
      <c r="D454" s="419"/>
      <c r="E454" s="419"/>
      <c r="F454" s="419"/>
      <c r="G454" s="419"/>
      <c r="H454" s="419"/>
      <c r="I454" s="419"/>
      <c r="J454" s="420"/>
      <c r="K454" s="40"/>
      <c r="L454" s="23"/>
      <c r="M454" s="29"/>
    </row>
    <row r="455" spans="1:13" ht="14.1" customHeight="1" thickBot="1" x14ac:dyDescent="0.45">
      <c r="A455" s="136">
        <f t="shared" si="16"/>
        <v>7</v>
      </c>
      <c r="B455" s="440"/>
      <c r="C455" s="440"/>
      <c r="D455" s="440"/>
      <c r="E455" s="440"/>
      <c r="F455" s="440"/>
      <c r="G455" s="440"/>
      <c r="H455" s="440"/>
      <c r="I455" s="440"/>
      <c r="J455" s="441"/>
      <c r="K455" s="40"/>
      <c r="L455" s="24"/>
      <c r="M455" s="31"/>
    </row>
    <row r="456" spans="1:13" s="9" customFormat="1" ht="6" customHeight="1" thickBot="1" x14ac:dyDescent="0.45">
      <c r="A456" s="22"/>
      <c r="B456" s="40"/>
      <c r="C456" s="22"/>
      <c r="D456" s="40"/>
      <c r="E456" s="22"/>
      <c r="G456" s="33"/>
      <c r="H456" s="33"/>
      <c r="I456" s="22"/>
      <c r="J456" s="22"/>
      <c r="K456" s="40"/>
      <c r="L456" s="22"/>
      <c r="M456" s="22"/>
    </row>
    <row r="457" spans="1:13" ht="88.2" customHeight="1" x14ac:dyDescent="0.4">
      <c r="A457" s="442">
        <v>1.2</v>
      </c>
      <c r="B457" s="445" t="s">
        <v>862</v>
      </c>
      <c r="C457" s="142" t="s">
        <v>93</v>
      </c>
      <c r="D457" s="144" t="s">
        <v>365</v>
      </c>
      <c r="E457" s="446">
        <f>I474</f>
        <v>40</v>
      </c>
      <c r="F457" s="143"/>
      <c r="G457" s="137">
        <v>8</v>
      </c>
      <c r="H457" s="4" t="s">
        <v>868</v>
      </c>
      <c r="I457" s="61">
        <v>3</v>
      </c>
      <c r="J457" s="67">
        <f>I457*8%/96</f>
        <v>2.5000000000000001E-3</v>
      </c>
      <c r="K457" s="140" t="str">
        <f>IF(AND(L457&gt;=0,L457&lt;=I457),"",IF(AND(L457&gt;I457),"*"))</f>
        <v/>
      </c>
      <c r="L457" s="78">
        <v>3</v>
      </c>
      <c r="M457" s="67">
        <f>L457*8%/96</f>
        <v>2.5000000000000001E-3</v>
      </c>
    </row>
    <row r="458" spans="1:13" ht="50.4" x14ac:dyDescent="0.4">
      <c r="A458" s="443"/>
      <c r="B458" s="434"/>
      <c r="C458" s="423" t="s">
        <v>94</v>
      </c>
      <c r="D458" s="422" t="s">
        <v>385</v>
      </c>
      <c r="E458" s="447"/>
      <c r="F458" s="421"/>
      <c r="G458" s="138">
        <v>9</v>
      </c>
      <c r="H458" s="58" t="s">
        <v>608</v>
      </c>
      <c r="I458" s="62">
        <v>3</v>
      </c>
      <c r="J458" s="5">
        <f>I458*8%/96</f>
        <v>2.5000000000000001E-3</v>
      </c>
      <c r="K458" s="140" t="str">
        <f t="shared" ref="K458:K516" si="17">IF(AND(L458&gt;=0,L458&lt;=I458),"",IF(AND(L458&gt;I458),"*"))</f>
        <v/>
      </c>
      <c r="L458" s="36">
        <v>3</v>
      </c>
      <c r="M458" s="5">
        <f>L458*8%/96</f>
        <v>2.5000000000000001E-3</v>
      </c>
    </row>
    <row r="459" spans="1:13" ht="41.4" customHeight="1" x14ac:dyDescent="0.4">
      <c r="A459" s="443"/>
      <c r="B459" s="434"/>
      <c r="C459" s="423"/>
      <c r="D459" s="422"/>
      <c r="E459" s="447"/>
      <c r="F459" s="421"/>
      <c r="G459" s="138">
        <v>10</v>
      </c>
      <c r="H459" s="58" t="s">
        <v>816</v>
      </c>
      <c r="I459" s="62">
        <v>3</v>
      </c>
      <c r="J459" s="5">
        <f t="shared" ref="J459:J473" si="18">I459*8%/96</f>
        <v>2.5000000000000001E-3</v>
      </c>
      <c r="K459" s="140" t="str">
        <f t="shared" si="17"/>
        <v/>
      </c>
      <c r="L459" s="36">
        <v>3</v>
      </c>
      <c r="M459" s="5">
        <f t="shared" ref="M459:M473" si="19">L459*8%/96</f>
        <v>2.5000000000000001E-3</v>
      </c>
    </row>
    <row r="460" spans="1:13" ht="37.799999999999997" x14ac:dyDescent="0.4">
      <c r="A460" s="443"/>
      <c r="B460" s="434"/>
      <c r="C460" s="423"/>
      <c r="D460" s="422"/>
      <c r="E460" s="447"/>
      <c r="F460" s="421"/>
      <c r="G460" s="138">
        <v>11</v>
      </c>
      <c r="H460" s="58" t="s">
        <v>312</v>
      </c>
      <c r="I460" s="62">
        <v>3</v>
      </c>
      <c r="J460" s="5">
        <f t="shared" si="18"/>
        <v>2.5000000000000001E-3</v>
      </c>
      <c r="K460" s="140" t="str">
        <f t="shared" si="17"/>
        <v/>
      </c>
      <c r="L460" s="36">
        <v>3</v>
      </c>
      <c r="M460" s="5">
        <f t="shared" si="19"/>
        <v>2.5000000000000001E-3</v>
      </c>
    </row>
    <row r="461" spans="1:13" ht="37.799999999999997" x14ac:dyDescent="0.4">
      <c r="A461" s="443"/>
      <c r="B461" s="434"/>
      <c r="C461" s="422" t="s">
        <v>95</v>
      </c>
      <c r="D461" s="422" t="s">
        <v>386</v>
      </c>
      <c r="E461" s="447"/>
      <c r="F461" s="421"/>
      <c r="G461" s="138">
        <v>12</v>
      </c>
      <c r="H461" s="58" t="s">
        <v>621</v>
      </c>
      <c r="I461" s="59">
        <v>4</v>
      </c>
      <c r="J461" s="5">
        <f t="shared" si="18"/>
        <v>3.3333333333333335E-3</v>
      </c>
      <c r="K461" s="140" t="str">
        <f t="shared" si="17"/>
        <v/>
      </c>
      <c r="L461" s="32">
        <v>4</v>
      </c>
      <c r="M461" s="5">
        <f t="shared" si="19"/>
        <v>3.3333333333333335E-3</v>
      </c>
    </row>
    <row r="462" spans="1:13" ht="25.2" x14ac:dyDescent="0.4">
      <c r="A462" s="443"/>
      <c r="B462" s="434"/>
      <c r="C462" s="422"/>
      <c r="D462" s="422"/>
      <c r="E462" s="447"/>
      <c r="F462" s="421"/>
      <c r="G462" s="138">
        <v>13</v>
      </c>
      <c r="H462" s="58" t="s">
        <v>389</v>
      </c>
      <c r="I462" s="59">
        <v>2</v>
      </c>
      <c r="J462" s="5">
        <f t="shared" si="18"/>
        <v>1.6666666666666668E-3</v>
      </c>
      <c r="K462" s="140" t="str">
        <f t="shared" si="17"/>
        <v/>
      </c>
      <c r="L462" s="32">
        <v>2</v>
      </c>
      <c r="M462" s="5">
        <f t="shared" si="19"/>
        <v>1.6666666666666668E-3</v>
      </c>
    </row>
    <row r="463" spans="1:13" ht="25.2" x14ac:dyDescent="0.4">
      <c r="A463" s="443"/>
      <c r="B463" s="434"/>
      <c r="C463" s="422"/>
      <c r="D463" s="422"/>
      <c r="E463" s="447"/>
      <c r="F463" s="421"/>
      <c r="G463" s="138">
        <v>14</v>
      </c>
      <c r="H463" s="58" t="s">
        <v>390</v>
      </c>
      <c r="I463" s="59">
        <v>1</v>
      </c>
      <c r="J463" s="5">
        <f t="shared" si="18"/>
        <v>8.3333333333333339E-4</v>
      </c>
      <c r="K463" s="140" t="str">
        <f t="shared" si="17"/>
        <v/>
      </c>
      <c r="L463" s="32">
        <v>1</v>
      </c>
      <c r="M463" s="5">
        <f t="shared" si="19"/>
        <v>8.3333333333333339E-4</v>
      </c>
    </row>
    <row r="464" spans="1:13" ht="25.2" x14ac:dyDescent="0.4">
      <c r="A464" s="443"/>
      <c r="B464" s="434"/>
      <c r="C464" s="422"/>
      <c r="D464" s="422"/>
      <c r="E464" s="447"/>
      <c r="F464" s="421"/>
      <c r="G464" s="138">
        <v>15</v>
      </c>
      <c r="H464" s="58" t="s">
        <v>516</v>
      </c>
      <c r="I464" s="59">
        <v>1</v>
      </c>
      <c r="J464" s="5">
        <f t="shared" si="18"/>
        <v>8.3333333333333339E-4</v>
      </c>
      <c r="K464" s="140" t="str">
        <f t="shared" si="17"/>
        <v/>
      </c>
      <c r="L464" s="32"/>
      <c r="M464" s="5">
        <f t="shared" si="19"/>
        <v>0</v>
      </c>
    </row>
    <row r="465" spans="1:13" ht="75.599999999999994" x14ac:dyDescent="0.4">
      <c r="A465" s="443"/>
      <c r="B465" s="434"/>
      <c r="C465" s="141" t="s">
        <v>96</v>
      </c>
      <c r="D465" s="134" t="s">
        <v>287</v>
      </c>
      <c r="E465" s="447"/>
      <c r="F465" s="143"/>
      <c r="G465" s="138">
        <v>16</v>
      </c>
      <c r="H465" s="58" t="s">
        <v>340</v>
      </c>
      <c r="I465" s="59">
        <v>3</v>
      </c>
      <c r="J465" s="5">
        <f t="shared" si="18"/>
        <v>2.5000000000000001E-3</v>
      </c>
      <c r="K465" s="140" t="str">
        <f t="shared" si="17"/>
        <v/>
      </c>
      <c r="L465" s="32">
        <v>1.8</v>
      </c>
      <c r="M465" s="5">
        <f t="shared" si="19"/>
        <v>1.5000000000000002E-3</v>
      </c>
    </row>
    <row r="466" spans="1:13" ht="37.799999999999997" x14ac:dyDescent="0.4">
      <c r="A466" s="443"/>
      <c r="B466" s="434"/>
      <c r="C466" s="423" t="s">
        <v>97</v>
      </c>
      <c r="D466" s="422" t="s">
        <v>288</v>
      </c>
      <c r="E466" s="447"/>
      <c r="F466" s="421"/>
      <c r="G466" s="138">
        <v>17</v>
      </c>
      <c r="H466" s="58" t="s">
        <v>318</v>
      </c>
      <c r="I466" s="62">
        <v>1</v>
      </c>
      <c r="J466" s="5">
        <f t="shared" si="18"/>
        <v>8.3333333333333339E-4</v>
      </c>
      <c r="K466" s="140" t="str">
        <f t="shared" si="17"/>
        <v/>
      </c>
      <c r="L466" s="36"/>
      <c r="M466" s="5">
        <f t="shared" si="19"/>
        <v>0</v>
      </c>
    </row>
    <row r="467" spans="1:13" ht="37.799999999999997" x14ac:dyDescent="0.4">
      <c r="A467" s="443"/>
      <c r="B467" s="434"/>
      <c r="C467" s="423"/>
      <c r="D467" s="422"/>
      <c r="E467" s="447"/>
      <c r="F467" s="421"/>
      <c r="G467" s="138">
        <v>18</v>
      </c>
      <c r="H467" s="58" t="s">
        <v>792</v>
      </c>
      <c r="I467" s="62">
        <v>3</v>
      </c>
      <c r="J467" s="5">
        <f t="shared" si="18"/>
        <v>2.5000000000000001E-3</v>
      </c>
      <c r="K467" s="140" t="str">
        <f t="shared" si="17"/>
        <v/>
      </c>
      <c r="L467" s="36"/>
      <c r="M467" s="5">
        <f t="shared" si="19"/>
        <v>0</v>
      </c>
    </row>
    <row r="468" spans="1:13" ht="50.4" x14ac:dyDescent="0.4">
      <c r="A468" s="443"/>
      <c r="B468" s="434"/>
      <c r="C468" s="423"/>
      <c r="D468" s="422"/>
      <c r="E468" s="447"/>
      <c r="F468" s="421"/>
      <c r="G468" s="138">
        <v>19</v>
      </c>
      <c r="H468" s="58" t="s">
        <v>609</v>
      </c>
      <c r="I468" s="62">
        <v>3</v>
      </c>
      <c r="J468" s="5">
        <f t="shared" si="18"/>
        <v>2.5000000000000001E-3</v>
      </c>
      <c r="K468" s="140" t="str">
        <f t="shared" si="17"/>
        <v/>
      </c>
      <c r="L468" s="36"/>
      <c r="M468" s="5">
        <f t="shared" si="19"/>
        <v>0</v>
      </c>
    </row>
    <row r="469" spans="1:13" ht="37.799999999999997" x14ac:dyDescent="0.4">
      <c r="A469" s="443"/>
      <c r="B469" s="434"/>
      <c r="C469" s="423"/>
      <c r="D469" s="422"/>
      <c r="E469" s="447"/>
      <c r="F469" s="421"/>
      <c r="G469" s="138">
        <v>20</v>
      </c>
      <c r="H469" s="58" t="s">
        <v>338</v>
      </c>
      <c r="I469" s="62">
        <v>2</v>
      </c>
      <c r="J469" s="5">
        <f t="shared" si="18"/>
        <v>1.6666666666666668E-3</v>
      </c>
      <c r="K469" s="140" t="str">
        <f t="shared" si="17"/>
        <v/>
      </c>
      <c r="L469" s="36">
        <v>2</v>
      </c>
      <c r="M469" s="5">
        <f t="shared" si="19"/>
        <v>1.6666666666666668E-3</v>
      </c>
    </row>
    <row r="470" spans="1:13" ht="37.799999999999997" x14ac:dyDescent="0.4">
      <c r="A470" s="443"/>
      <c r="B470" s="434"/>
      <c r="C470" s="423"/>
      <c r="D470" s="422"/>
      <c r="E470" s="447"/>
      <c r="F470" s="421"/>
      <c r="G470" s="138">
        <v>21</v>
      </c>
      <c r="H470" s="58" t="s">
        <v>817</v>
      </c>
      <c r="I470" s="62">
        <v>2</v>
      </c>
      <c r="J470" s="5">
        <f t="shared" si="18"/>
        <v>1.6666666666666668E-3</v>
      </c>
      <c r="K470" s="140" t="str">
        <f t="shared" si="17"/>
        <v/>
      </c>
      <c r="L470" s="36"/>
      <c r="M470" s="5">
        <f t="shared" si="19"/>
        <v>0</v>
      </c>
    </row>
    <row r="471" spans="1:13" ht="37.950000000000003" customHeight="1" x14ac:dyDescent="0.4">
      <c r="A471" s="443"/>
      <c r="B471" s="434"/>
      <c r="C471" s="422" t="s">
        <v>98</v>
      </c>
      <c r="D471" s="422" t="s">
        <v>818</v>
      </c>
      <c r="E471" s="447"/>
      <c r="F471" s="421"/>
      <c r="G471" s="138">
        <v>22</v>
      </c>
      <c r="H471" s="58" t="s">
        <v>622</v>
      </c>
      <c r="I471" s="59">
        <v>3</v>
      </c>
      <c r="J471" s="5">
        <f t="shared" si="18"/>
        <v>2.5000000000000001E-3</v>
      </c>
      <c r="K471" s="140" t="str">
        <f t="shared" si="17"/>
        <v/>
      </c>
      <c r="L471" s="32"/>
      <c r="M471" s="5">
        <f t="shared" si="19"/>
        <v>0</v>
      </c>
    </row>
    <row r="472" spans="1:13" ht="25.2" x14ac:dyDescent="0.4">
      <c r="A472" s="443"/>
      <c r="B472" s="434"/>
      <c r="C472" s="422"/>
      <c r="D472" s="422"/>
      <c r="E472" s="447"/>
      <c r="F472" s="421"/>
      <c r="G472" s="138">
        <v>23</v>
      </c>
      <c r="H472" s="58" t="s">
        <v>341</v>
      </c>
      <c r="I472" s="59">
        <v>2</v>
      </c>
      <c r="J472" s="5">
        <f t="shared" si="18"/>
        <v>1.6666666666666668E-3</v>
      </c>
      <c r="K472" s="140" t="str">
        <f t="shared" si="17"/>
        <v/>
      </c>
      <c r="L472" s="32"/>
      <c r="M472" s="5">
        <f t="shared" si="19"/>
        <v>0</v>
      </c>
    </row>
    <row r="473" spans="1:13" ht="49.2" customHeight="1" x14ac:dyDescent="0.4">
      <c r="A473" s="443"/>
      <c r="B473" s="434"/>
      <c r="C473" s="422"/>
      <c r="D473" s="422"/>
      <c r="E473" s="447"/>
      <c r="F473" s="421"/>
      <c r="G473" s="138">
        <v>24</v>
      </c>
      <c r="H473" s="58" t="s">
        <v>391</v>
      </c>
      <c r="I473" s="59">
        <v>1</v>
      </c>
      <c r="J473" s="5">
        <f t="shared" si="18"/>
        <v>8.3333333333333339E-4</v>
      </c>
      <c r="K473" s="140" t="str">
        <f t="shared" si="17"/>
        <v/>
      </c>
      <c r="L473" s="32"/>
      <c r="M473" s="5">
        <f t="shared" si="19"/>
        <v>0</v>
      </c>
    </row>
    <row r="474" spans="1:13" ht="17.25" customHeight="1" thickBot="1" x14ac:dyDescent="0.45">
      <c r="A474" s="444"/>
      <c r="B474" s="435"/>
      <c r="C474" s="425"/>
      <c r="D474" s="425"/>
      <c r="E474" s="448"/>
      <c r="F474" s="48"/>
      <c r="G474" s="417" t="s">
        <v>4</v>
      </c>
      <c r="H474" s="418"/>
      <c r="I474" s="60">
        <f>SUM(I457:I473)</f>
        <v>40</v>
      </c>
      <c r="J474" s="2">
        <f>SUM(J457:J473)</f>
        <v>3.3333333333333326E-2</v>
      </c>
      <c r="K474" s="140" t="str">
        <f t="shared" si="17"/>
        <v/>
      </c>
      <c r="L474" s="3">
        <f>SUM(L457:L473)</f>
        <v>22.8</v>
      </c>
      <c r="M474" s="2">
        <f>SUM(M457:M473)</f>
        <v>1.9000000000000003E-2</v>
      </c>
    </row>
    <row r="475" spans="1:13" ht="6" customHeight="1" thickBot="1" x14ac:dyDescent="0.45">
      <c r="A475" s="40"/>
      <c r="B475" s="34"/>
      <c r="C475" s="40"/>
      <c r="D475" s="55"/>
      <c r="E475" s="40"/>
      <c r="G475" s="79"/>
      <c r="H475" s="79"/>
      <c r="I475" s="80"/>
      <c r="J475" s="81"/>
      <c r="K475" s="40"/>
      <c r="L475" s="80"/>
      <c r="M475" s="82"/>
    </row>
    <row r="476" spans="1:13" ht="13.5" customHeight="1" x14ac:dyDescent="0.4">
      <c r="A476" s="452" t="s">
        <v>847</v>
      </c>
      <c r="B476" s="453"/>
      <c r="C476" s="453"/>
      <c r="D476" s="453"/>
      <c r="E476" s="453"/>
      <c r="F476" s="453"/>
      <c r="G476" s="453"/>
      <c r="H476" s="453"/>
      <c r="I476" s="453"/>
      <c r="J476" s="454"/>
      <c r="K476" s="140"/>
      <c r="L476" s="25" t="s">
        <v>69</v>
      </c>
      <c r="M476" s="26" t="s">
        <v>77</v>
      </c>
    </row>
    <row r="477" spans="1:13" ht="14.1" customHeight="1" x14ac:dyDescent="0.4">
      <c r="A477" s="135">
        <f>G457</f>
        <v>8</v>
      </c>
      <c r="B477" s="449"/>
      <c r="C477" s="450"/>
      <c r="D477" s="450"/>
      <c r="E477" s="450"/>
      <c r="F477" s="450"/>
      <c r="G477" s="450"/>
      <c r="H477" s="450"/>
      <c r="I477" s="450"/>
      <c r="J477" s="451"/>
      <c r="K477" s="40"/>
      <c r="L477" s="28"/>
      <c r="M477" s="29"/>
    </row>
    <row r="478" spans="1:13" ht="14.1" customHeight="1" x14ac:dyDescent="0.4">
      <c r="A478" s="135">
        <f t="shared" ref="A478:A493" si="20">G458</f>
        <v>9</v>
      </c>
      <c r="B478" s="449"/>
      <c r="C478" s="450"/>
      <c r="D478" s="450"/>
      <c r="E478" s="450"/>
      <c r="F478" s="450"/>
      <c r="G478" s="450"/>
      <c r="H478" s="450"/>
      <c r="I478" s="450"/>
      <c r="J478" s="451"/>
      <c r="K478" s="40"/>
      <c r="L478" s="28"/>
      <c r="M478" s="29"/>
    </row>
    <row r="479" spans="1:13" ht="14.1" customHeight="1" x14ac:dyDescent="0.4">
      <c r="A479" s="135">
        <f t="shared" si="20"/>
        <v>10</v>
      </c>
      <c r="B479" s="449"/>
      <c r="C479" s="450"/>
      <c r="D479" s="450"/>
      <c r="E479" s="450"/>
      <c r="F479" s="450"/>
      <c r="G479" s="450"/>
      <c r="H479" s="450"/>
      <c r="I479" s="450"/>
      <c r="J479" s="451"/>
      <c r="K479" s="40"/>
      <c r="L479" s="28"/>
      <c r="M479" s="29"/>
    </row>
    <row r="480" spans="1:13" ht="14.1" customHeight="1" x14ac:dyDescent="0.4">
      <c r="A480" s="135">
        <f t="shared" si="20"/>
        <v>11</v>
      </c>
      <c r="B480" s="449"/>
      <c r="C480" s="450"/>
      <c r="D480" s="450"/>
      <c r="E480" s="450"/>
      <c r="F480" s="450"/>
      <c r="G480" s="450"/>
      <c r="H480" s="450"/>
      <c r="I480" s="450"/>
      <c r="J480" s="451"/>
      <c r="K480" s="40"/>
      <c r="L480" s="28"/>
      <c r="M480" s="29"/>
    </row>
    <row r="481" spans="1:13" ht="14.1" customHeight="1" x14ac:dyDescent="0.4">
      <c r="A481" s="135">
        <f t="shared" si="20"/>
        <v>12</v>
      </c>
      <c r="B481" s="449"/>
      <c r="C481" s="450"/>
      <c r="D481" s="450"/>
      <c r="E481" s="450"/>
      <c r="F481" s="450"/>
      <c r="G481" s="450"/>
      <c r="H481" s="450"/>
      <c r="I481" s="450"/>
      <c r="J481" s="451"/>
      <c r="K481" s="40"/>
      <c r="L481" s="28"/>
      <c r="M481" s="29"/>
    </row>
    <row r="482" spans="1:13" ht="14.1" customHeight="1" x14ac:dyDescent="0.4">
      <c r="A482" s="135">
        <f t="shared" si="20"/>
        <v>13</v>
      </c>
      <c r="B482" s="449"/>
      <c r="C482" s="450"/>
      <c r="D482" s="450"/>
      <c r="E482" s="450"/>
      <c r="F482" s="450"/>
      <c r="G482" s="450"/>
      <c r="H482" s="450"/>
      <c r="I482" s="450"/>
      <c r="J482" s="451"/>
      <c r="K482" s="40"/>
      <c r="L482" s="28"/>
      <c r="M482" s="29"/>
    </row>
    <row r="483" spans="1:13" ht="14.1" customHeight="1" x14ac:dyDescent="0.4">
      <c r="A483" s="135">
        <f t="shared" si="20"/>
        <v>14</v>
      </c>
      <c r="B483" s="449"/>
      <c r="C483" s="450"/>
      <c r="D483" s="450"/>
      <c r="E483" s="450"/>
      <c r="F483" s="450"/>
      <c r="G483" s="450"/>
      <c r="H483" s="450"/>
      <c r="I483" s="450"/>
      <c r="J483" s="451"/>
      <c r="K483" s="40"/>
      <c r="L483" s="28"/>
      <c r="M483" s="29"/>
    </row>
    <row r="484" spans="1:13" ht="14.1" customHeight="1" x14ac:dyDescent="0.4">
      <c r="A484" s="135">
        <f t="shared" si="20"/>
        <v>15</v>
      </c>
      <c r="B484" s="449"/>
      <c r="C484" s="450"/>
      <c r="D484" s="450"/>
      <c r="E484" s="450"/>
      <c r="F484" s="450"/>
      <c r="G484" s="450"/>
      <c r="H484" s="450"/>
      <c r="I484" s="450"/>
      <c r="J484" s="451"/>
      <c r="K484" s="40"/>
      <c r="L484" s="28"/>
      <c r="M484" s="29"/>
    </row>
    <row r="485" spans="1:13" ht="14.1" customHeight="1" x14ac:dyDescent="0.4">
      <c r="A485" s="135">
        <f t="shared" si="20"/>
        <v>16</v>
      </c>
      <c r="B485" s="449"/>
      <c r="C485" s="450"/>
      <c r="D485" s="450"/>
      <c r="E485" s="450"/>
      <c r="F485" s="450"/>
      <c r="G485" s="450"/>
      <c r="H485" s="450"/>
      <c r="I485" s="450"/>
      <c r="J485" s="451"/>
      <c r="K485" s="40"/>
      <c r="L485" s="28"/>
      <c r="M485" s="29"/>
    </row>
    <row r="486" spans="1:13" ht="14.1" customHeight="1" x14ac:dyDescent="0.4">
      <c r="A486" s="135">
        <f t="shared" si="20"/>
        <v>17</v>
      </c>
      <c r="B486" s="449"/>
      <c r="C486" s="450"/>
      <c r="D486" s="450"/>
      <c r="E486" s="450"/>
      <c r="F486" s="450"/>
      <c r="G486" s="450"/>
      <c r="H486" s="450"/>
      <c r="I486" s="450"/>
      <c r="J486" s="451"/>
      <c r="K486" s="40"/>
      <c r="L486" s="28"/>
      <c r="M486" s="29"/>
    </row>
    <row r="487" spans="1:13" ht="14.1" customHeight="1" x14ac:dyDescent="0.4">
      <c r="A487" s="135">
        <f t="shared" si="20"/>
        <v>18</v>
      </c>
      <c r="B487" s="449"/>
      <c r="C487" s="450"/>
      <c r="D487" s="450"/>
      <c r="E487" s="450"/>
      <c r="F487" s="450"/>
      <c r="G487" s="450"/>
      <c r="H487" s="450"/>
      <c r="I487" s="450"/>
      <c r="J487" s="451"/>
      <c r="K487" s="40"/>
      <c r="L487" s="28"/>
      <c r="M487" s="29"/>
    </row>
    <row r="488" spans="1:13" ht="14.1" customHeight="1" x14ac:dyDescent="0.4">
      <c r="A488" s="135">
        <f t="shared" si="20"/>
        <v>19</v>
      </c>
      <c r="B488" s="449"/>
      <c r="C488" s="450"/>
      <c r="D488" s="450"/>
      <c r="E488" s="450"/>
      <c r="F488" s="450"/>
      <c r="G488" s="450"/>
      <c r="H488" s="450"/>
      <c r="I488" s="450"/>
      <c r="J488" s="451"/>
      <c r="K488" s="40"/>
      <c r="L488" s="28"/>
      <c r="M488" s="29"/>
    </row>
    <row r="489" spans="1:13" ht="14.1" customHeight="1" x14ac:dyDescent="0.4">
      <c r="A489" s="135">
        <f t="shared" si="20"/>
        <v>20</v>
      </c>
      <c r="B489" s="449"/>
      <c r="C489" s="450"/>
      <c r="D489" s="450"/>
      <c r="E489" s="450"/>
      <c r="F489" s="450"/>
      <c r="G489" s="450"/>
      <c r="H489" s="450"/>
      <c r="I489" s="450"/>
      <c r="J489" s="451"/>
      <c r="K489" s="40"/>
      <c r="L489" s="28"/>
      <c r="M489" s="29"/>
    </row>
    <row r="490" spans="1:13" ht="14.1" customHeight="1" x14ac:dyDescent="0.4">
      <c r="A490" s="135">
        <f t="shared" si="20"/>
        <v>21</v>
      </c>
      <c r="B490" s="449"/>
      <c r="C490" s="450"/>
      <c r="D490" s="450"/>
      <c r="E490" s="450"/>
      <c r="F490" s="450"/>
      <c r="G490" s="450"/>
      <c r="H490" s="450"/>
      <c r="I490" s="450"/>
      <c r="J490" s="451"/>
      <c r="K490" s="40"/>
      <c r="L490" s="28"/>
      <c r="M490" s="29"/>
    </row>
    <row r="491" spans="1:13" ht="14.1" customHeight="1" x14ac:dyDescent="0.4">
      <c r="A491" s="135">
        <f t="shared" si="20"/>
        <v>22</v>
      </c>
      <c r="B491" s="449"/>
      <c r="C491" s="450"/>
      <c r="D491" s="450"/>
      <c r="E491" s="450"/>
      <c r="F491" s="450"/>
      <c r="G491" s="450"/>
      <c r="H491" s="450"/>
      <c r="I491" s="450"/>
      <c r="J491" s="451"/>
      <c r="K491" s="40"/>
      <c r="L491" s="28"/>
      <c r="M491" s="29"/>
    </row>
    <row r="492" spans="1:13" ht="14.1" customHeight="1" x14ac:dyDescent="0.4">
      <c r="A492" s="135">
        <f t="shared" si="20"/>
        <v>23</v>
      </c>
      <c r="B492" s="449"/>
      <c r="C492" s="450"/>
      <c r="D492" s="450"/>
      <c r="E492" s="450"/>
      <c r="F492" s="450"/>
      <c r="G492" s="450"/>
      <c r="H492" s="450"/>
      <c r="I492" s="450"/>
      <c r="J492" s="451"/>
      <c r="K492" s="40"/>
      <c r="L492" s="28"/>
      <c r="M492" s="29"/>
    </row>
    <row r="493" spans="1:13" ht="14.1" customHeight="1" thickBot="1" x14ac:dyDescent="0.45">
      <c r="A493" s="136">
        <f t="shared" si="20"/>
        <v>24</v>
      </c>
      <c r="B493" s="455"/>
      <c r="C493" s="456"/>
      <c r="D493" s="456"/>
      <c r="E493" s="456"/>
      <c r="F493" s="456"/>
      <c r="G493" s="456"/>
      <c r="H493" s="456"/>
      <c r="I493" s="456"/>
      <c r="J493" s="457"/>
      <c r="K493" s="40"/>
      <c r="L493" s="30"/>
      <c r="M493" s="31"/>
    </row>
    <row r="494" spans="1:13" ht="6" customHeight="1" thickBot="1" x14ac:dyDescent="0.45">
      <c r="A494" s="40"/>
      <c r="B494" s="34"/>
      <c r="C494" s="40"/>
      <c r="D494" s="55"/>
      <c r="E494" s="40"/>
      <c r="G494" s="79"/>
      <c r="H494" s="79"/>
      <c r="I494" s="80"/>
      <c r="J494" s="81"/>
      <c r="K494" s="40"/>
      <c r="L494" s="80"/>
      <c r="M494" s="82"/>
    </row>
    <row r="495" spans="1:13" ht="25.2" customHeight="1" x14ac:dyDescent="0.4">
      <c r="A495" s="442">
        <v>1.3</v>
      </c>
      <c r="B495" s="445" t="s">
        <v>401</v>
      </c>
      <c r="C495" s="458" t="s">
        <v>7</v>
      </c>
      <c r="D495" s="459" t="s">
        <v>402</v>
      </c>
      <c r="E495" s="446">
        <f>I516</f>
        <v>35</v>
      </c>
      <c r="F495" s="421"/>
      <c r="G495" s="137">
        <v>25</v>
      </c>
      <c r="H495" s="4" t="s">
        <v>403</v>
      </c>
      <c r="I495" s="63">
        <v>1</v>
      </c>
      <c r="J495" s="64">
        <f>I495*8%/96</f>
        <v>8.3333333333333339E-4</v>
      </c>
      <c r="K495" s="140" t="str">
        <f t="shared" si="17"/>
        <v/>
      </c>
      <c r="L495" s="83">
        <v>1</v>
      </c>
      <c r="M495" s="64">
        <f>L495*8%/96</f>
        <v>8.3333333333333339E-4</v>
      </c>
    </row>
    <row r="496" spans="1:13" ht="52.95" customHeight="1" x14ac:dyDescent="0.4">
      <c r="A496" s="443"/>
      <c r="B496" s="434"/>
      <c r="C496" s="423"/>
      <c r="D496" s="422"/>
      <c r="E496" s="447"/>
      <c r="F496" s="421"/>
      <c r="G496" s="138">
        <v>26</v>
      </c>
      <c r="H496" s="58" t="s">
        <v>404</v>
      </c>
      <c r="I496" s="59">
        <v>3</v>
      </c>
      <c r="J496" s="1">
        <f>I496*8%/96</f>
        <v>2.5000000000000001E-3</v>
      </c>
      <c r="K496" s="140" t="str">
        <f t="shared" si="17"/>
        <v/>
      </c>
      <c r="L496" s="32">
        <v>3</v>
      </c>
      <c r="M496" s="1">
        <f>L496*8%/96</f>
        <v>2.5000000000000001E-3</v>
      </c>
    </row>
    <row r="497" spans="1:13" ht="25.2" x14ac:dyDescent="0.4">
      <c r="A497" s="443"/>
      <c r="B497" s="434"/>
      <c r="C497" s="423" t="s">
        <v>62</v>
      </c>
      <c r="D497" s="422" t="s">
        <v>405</v>
      </c>
      <c r="E497" s="447"/>
      <c r="F497" s="421"/>
      <c r="G497" s="138">
        <v>27</v>
      </c>
      <c r="H497" s="58" t="s">
        <v>321</v>
      </c>
      <c r="I497" s="59">
        <v>1</v>
      </c>
      <c r="J497" s="1">
        <f t="shared" ref="J497:J515" si="21">I497*8%/96</f>
        <v>8.3333333333333339E-4</v>
      </c>
      <c r="K497" s="140" t="str">
        <f t="shared" si="17"/>
        <v/>
      </c>
      <c r="L497" s="32">
        <v>1</v>
      </c>
      <c r="M497" s="1">
        <f t="shared" ref="M497:M515" si="22">L497*8%/96</f>
        <v>8.3333333333333339E-4</v>
      </c>
    </row>
    <row r="498" spans="1:13" ht="25.2" x14ac:dyDescent="0.4">
      <c r="A498" s="443"/>
      <c r="B498" s="434"/>
      <c r="C498" s="423"/>
      <c r="D498" s="422"/>
      <c r="E498" s="447"/>
      <c r="F498" s="421"/>
      <c r="G498" s="138">
        <v>28</v>
      </c>
      <c r="H498" s="58" t="s">
        <v>275</v>
      </c>
      <c r="I498" s="59">
        <v>2</v>
      </c>
      <c r="J498" s="1">
        <f t="shared" si="21"/>
        <v>1.6666666666666668E-3</v>
      </c>
      <c r="K498" s="140" t="str">
        <f t="shared" si="17"/>
        <v/>
      </c>
      <c r="L498" s="32">
        <v>2</v>
      </c>
      <c r="M498" s="1">
        <f t="shared" si="22"/>
        <v>1.6666666666666668E-3</v>
      </c>
    </row>
    <row r="499" spans="1:13" ht="37.799999999999997" x14ac:dyDescent="0.4">
      <c r="A499" s="443"/>
      <c r="B499" s="434"/>
      <c r="C499" s="423"/>
      <c r="D499" s="422"/>
      <c r="E499" s="447"/>
      <c r="F499" s="421"/>
      <c r="G499" s="138">
        <v>29</v>
      </c>
      <c r="H499" s="58" t="s">
        <v>392</v>
      </c>
      <c r="I499" s="59">
        <v>1</v>
      </c>
      <c r="J499" s="1">
        <f t="shared" si="21"/>
        <v>8.3333333333333339E-4</v>
      </c>
      <c r="K499" s="140" t="str">
        <f t="shared" si="17"/>
        <v/>
      </c>
      <c r="L499" s="32">
        <v>1</v>
      </c>
      <c r="M499" s="1">
        <f t="shared" si="22"/>
        <v>8.3333333333333339E-4</v>
      </c>
    </row>
    <row r="500" spans="1:13" ht="78.599999999999994" customHeight="1" x14ac:dyDescent="0.4">
      <c r="A500" s="443"/>
      <c r="B500" s="434"/>
      <c r="C500" s="141" t="s">
        <v>63</v>
      </c>
      <c r="D500" s="134" t="s">
        <v>704</v>
      </c>
      <c r="E500" s="447"/>
      <c r="F500" s="143"/>
      <c r="G500" s="138">
        <v>30</v>
      </c>
      <c r="H500" s="58" t="s">
        <v>801</v>
      </c>
      <c r="I500" s="59">
        <v>2</v>
      </c>
      <c r="J500" s="1">
        <f t="shared" si="21"/>
        <v>1.6666666666666668E-3</v>
      </c>
      <c r="K500" s="140" t="str">
        <f t="shared" si="17"/>
        <v/>
      </c>
      <c r="L500" s="32">
        <v>2</v>
      </c>
      <c r="M500" s="1">
        <f t="shared" si="22"/>
        <v>1.6666666666666668E-3</v>
      </c>
    </row>
    <row r="501" spans="1:13" ht="25.2" x14ac:dyDescent="0.4">
      <c r="A501" s="443"/>
      <c r="B501" s="434"/>
      <c r="C501" s="423" t="s">
        <v>149</v>
      </c>
      <c r="D501" s="422" t="s">
        <v>289</v>
      </c>
      <c r="E501" s="447"/>
      <c r="F501" s="421"/>
      <c r="G501" s="138">
        <v>31</v>
      </c>
      <c r="H501" s="58" t="s">
        <v>290</v>
      </c>
      <c r="I501" s="59">
        <v>1</v>
      </c>
      <c r="J501" s="1">
        <f t="shared" si="21"/>
        <v>8.3333333333333339E-4</v>
      </c>
      <c r="K501" s="140" t="str">
        <f t="shared" si="17"/>
        <v/>
      </c>
      <c r="L501" s="32">
        <v>1</v>
      </c>
      <c r="M501" s="1">
        <f t="shared" si="22"/>
        <v>8.3333333333333339E-4</v>
      </c>
    </row>
    <row r="502" spans="1:13" ht="61.95" customHeight="1" x14ac:dyDescent="0.4">
      <c r="A502" s="443"/>
      <c r="B502" s="434"/>
      <c r="C502" s="423"/>
      <c r="D502" s="422"/>
      <c r="E502" s="447"/>
      <c r="F502" s="421"/>
      <c r="G502" s="138">
        <v>32</v>
      </c>
      <c r="H502" s="58" t="s">
        <v>311</v>
      </c>
      <c r="I502" s="59">
        <v>4</v>
      </c>
      <c r="J502" s="1">
        <f t="shared" si="21"/>
        <v>3.3333333333333335E-3</v>
      </c>
      <c r="K502" s="140" t="str">
        <f t="shared" si="17"/>
        <v/>
      </c>
      <c r="L502" s="32">
        <v>4</v>
      </c>
      <c r="M502" s="1">
        <f t="shared" si="22"/>
        <v>3.3333333333333335E-3</v>
      </c>
    </row>
    <row r="503" spans="1:13" ht="25.2" x14ac:dyDescent="0.4">
      <c r="A503" s="443"/>
      <c r="B503" s="434"/>
      <c r="C503" s="423" t="s">
        <v>150</v>
      </c>
      <c r="D503" s="422" t="s">
        <v>322</v>
      </c>
      <c r="E503" s="447"/>
      <c r="F503" s="421"/>
      <c r="G503" s="138">
        <v>33</v>
      </c>
      <c r="H503" s="58" t="s">
        <v>313</v>
      </c>
      <c r="I503" s="59">
        <v>1</v>
      </c>
      <c r="J503" s="1">
        <f t="shared" si="21"/>
        <v>8.3333333333333339E-4</v>
      </c>
      <c r="K503" s="140" t="str">
        <f t="shared" si="17"/>
        <v/>
      </c>
      <c r="L503" s="32">
        <v>1</v>
      </c>
      <c r="M503" s="1">
        <f t="shared" si="22"/>
        <v>8.3333333333333339E-4</v>
      </c>
    </row>
    <row r="504" spans="1:13" ht="25.2" x14ac:dyDescent="0.4">
      <c r="A504" s="443"/>
      <c r="B504" s="434"/>
      <c r="C504" s="423"/>
      <c r="D504" s="422"/>
      <c r="E504" s="447"/>
      <c r="F504" s="421"/>
      <c r="G504" s="138">
        <v>34</v>
      </c>
      <c r="H504" s="58" t="s">
        <v>275</v>
      </c>
      <c r="I504" s="59">
        <v>2</v>
      </c>
      <c r="J504" s="1">
        <f t="shared" si="21"/>
        <v>1.6666666666666668E-3</v>
      </c>
      <c r="K504" s="140" t="str">
        <f t="shared" si="17"/>
        <v/>
      </c>
      <c r="L504" s="32">
        <v>2</v>
      </c>
      <c r="M504" s="1">
        <f t="shared" si="22"/>
        <v>1.6666666666666668E-3</v>
      </c>
    </row>
    <row r="505" spans="1:13" ht="25.2" x14ac:dyDescent="0.4">
      <c r="A505" s="443"/>
      <c r="B505" s="434"/>
      <c r="C505" s="423"/>
      <c r="D505" s="422"/>
      <c r="E505" s="447"/>
      <c r="F505" s="421"/>
      <c r="G505" s="138">
        <v>35</v>
      </c>
      <c r="H505" s="58" t="s">
        <v>342</v>
      </c>
      <c r="I505" s="59">
        <v>1</v>
      </c>
      <c r="J505" s="1">
        <f t="shared" si="21"/>
        <v>8.3333333333333339E-4</v>
      </c>
      <c r="K505" s="140" t="str">
        <f t="shared" si="17"/>
        <v/>
      </c>
      <c r="L505" s="32">
        <v>1</v>
      </c>
      <c r="M505" s="1">
        <f t="shared" si="22"/>
        <v>8.3333333333333339E-4</v>
      </c>
    </row>
    <row r="506" spans="1:13" ht="25.2" x14ac:dyDescent="0.4">
      <c r="A506" s="443"/>
      <c r="B506" s="434"/>
      <c r="C506" s="423"/>
      <c r="D506" s="422"/>
      <c r="E506" s="447"/>
      <c r="F506" s="421"/>
      <c r="G506" s="138">
        <v>36</v>
      </c>
      <c r="H506" s="58" t="s">
        <v>393</v>
      </c>
      <c r="I506" s="59">
        <v>2</v>
      </c>
      <c r="J506" s="1">
        <f t="shared" si="21"/>
        <v>1.6666666666666668E-3</v>
      </c>
      <c r="K506" s="140" t="str">
        <f t="shared" si="17"/>
        <v/>
      </c>
      <c r="L506" s="32">
        <v>2</v>
      </c>
      <c r="M506" s="1">
        <f t="shared" si="22"/>
        <v>1.6666666666666668E-3</v>
      </c>
    </row>
    <row r="507" spans="1:13" ht="25.2" x14ac:dyDescent="0.4">
      <c r="A507" s="443"/>
      <c r="B507" s="434"/>
      <c r="C507" s="423"/>
      <c r="D507" s="422"/>
      <c r="E507" s="447"/>
      <c r="F507" s="421"/>
      <c r="G507" s="138">
        <v>37</v>
      </c>
      <c r="H507" s="58" t="s">
        <v>343</v>
      </c>
      <c r="I507" s="59">
        <v>1</v>
      </c>
      <c r="J507" s="1">
        <f t="shared" si="21"/>
        <v>8.3333333333333339E-4</v>
      </c>
      <c r="K507" s="140" t="str">
        <f t="shared" si="17"/>
        <v/>
      </c>
      <c r="L507" s="32">
        <v>1</v>
      </c>
      <c r="M507" s="1">
        <f t="shared" si="22"/>
        <v>8.3333333333333339E-4</v>
      </c>
    </row>
    <row r="508" spans="1:13" ht="75.599999999999994" x14ac:dyDescent="0.4">
      <c r="A508" s="443"/>
      <c r="B508" s="434"/>
      <c r="C508" s="141" t="s">
        <v>151</v>
      </c>
      <c r="D508" s="134" t="s">
        <v>705</v>
      </c>
      <c r="E508" s="447"/>
      <c r="F508" s="143"/>
      <c r="G508" s="138">
        <v>38</v>
      </c>
      <c r="H508" s="58" t="s">
        <v>802</v>
      </c>
      <c r="I508" s="59">
        <v>2</v>
      </c>
      <c r="J508" s="1">
        <f t="shared" si="21"/>
        <v>1.6666666666666668E-3</v>
      </c>
      <c r="K508" s="140" t="str">
        <f t="shared" si="17"/>
        <v/>
      </c>
      <c r="L508" s="32">
        <v>2</v>
      </c>
      <c r="M508" s="1">
        <f t="shared" si="22"/>
        <v>1.6666666666666668E-3</v>
      </c>
    </row>
    <row r="509" spans="1:13" ht="15.6" customHeight="1" x14ac:dyDescent="0.4">
      <c r="A509" s="443"/>
      <c r="B509" s="434"/>
      <c r="C509" s="423" t="s">
        <v>152</v>
      </c>
      <c r="D509" s="422" t="s">
        <v>623</v>
      </c>
      <c r="E509" s="447"/>
      <c r="F509" s="421"/>
      <c r="G509" s="138">
        <v>39</v>
      </c>
      <c r="H509" s="58" t="s">
        <v>624</v>
      </c>
      <c r="I509" s="59">
        <v>1</v>
      </c>
      <c r="J509" s="1">
        <f t="shared" si="21"/>
        <v>8.3333333333333339E-4</v>
      </c>
      <c r="K509" s="140" t="str">
        <f t="shared" si="17"/>
        <v/>
      </c>
      <c r="L509" s="32">
        <v>1</v>
      </c>
      <c r="M509" s="1">
        <f t="shared" si="22"/>
        <v>8.3333333333333339E-4</v>
      </c>
    </row>
    <row r="510" spans="1:13" ht="63" customHeight="1" x14ac:dyDescent="0.4">
      <c r="A510" s="443"/>
      <c r="B510" s="434"/>
      <c r="C510" s="423"/>
      <c r="D510" s="422"/>
      <c r="E510" s="447"/>
      <c r="F510" s="421"/>
      <c r="G510" s="138">
        <v>40</v>
      </c>
      <c r="H510" s="58" t="s">
        <v>625</v>
      </c>
      <c r="I510" s="59">
        <v>3</v>
      </c>
      <c r="J510" s="1">
        <f t="shared" si="21"/>
        <v>2.5000000000000001E-3</v>
      </c>
      <c r="K510" s="140" t="str">
        <f t="shared" si="17"/>
        <v/>
      </c>
      <c r="L510" s="32">
        <v>3</v>
      </c>
      <c r="M510" s="1">
        <f t="shared" si="22"/>
        <v>2.5000000000000001E-3</v>
      </c>
    </row>
    <row r="511" spans="1:13" ht="25.2" x14ac:dyDescent="0.4">
      <c r="A511" s="443"/>
      <c r="B511" s="434"/>
      <c r="C511" s="423" t="s">
        <v>153</v>
      </c>
      <c r="D511" s="422" t="s">
        <v>610</v>
      </c>
      <c r="E511" s="447"/>
      <c r="F511" s="421"/>
      <c r="G511" s="138">
        <v>41</v>
      </c>
      <c r="H511" s="58" t="s">
        <v>323</v>
      </c>
      <c r="I511" s="59">
        <v>2</v>
      </c>
      <c r="J511" s="1">
        <f t="shared" si="21"/>
        <v>1.6666666666666668E-3</v>
      </c>
      <c r="K511" s="140" t="str">
        <f t="shared" si="17"/>
        <v/>
      </c>
      <c r="L511" s="32">
        <v>2</v>
      </c>
      <c r="M511" s="1">
        <f t="shared" si="22"/>
        <v>1.6666666666666668E-3</v>
      </c>
    </row>
    <row r="512" spans="1:13" ht="25.2" x14ac:dyDescent="0.4">
      <c r="A512" s="443"/>
      <c r="B512" s="434"/>
      <c r="C512" s="423"/>
      <c r="D512" s="422"/>
      <c r="E512" s="447"/>
      <c r="F512" s="421"/>
      <c r="G512" s="138">
        <v>42</v>
      </c>
      <c r="H512" s="58" t="s">
        <v>177</v>
      </c>
      <c r="I512" s="59">
        <v>1</v>
      </c>
      <c r="J512" s="1">
        <f t="shared" si="21"/>
        <v>8.3333333333333339E-4</v>
      </c>
      <c r="K512" s="140" t="str">
        <f t="shared" si="17"/>
        <v/>
      </c>
      <c r="L512" s="32">
        <v>1</v>
      </c>
      <c r="M512" s="1">
        <f t="shared" si="22"/>
        <v>8.3333333333333339E-4</v>
      </c>
    </row>
    <row r="513" spans="1:13" ht="25.2" x14ac:dyDescent="0.4">
      <c r="A513" s="443"/>
      <c r="B513" s="434"/>
      <c r="C513" s="423"/>
      <c r="D513" s="422"/>
      <c r="E513" s="447"/>
      <c r="F513" s="421"/>
      <c r="G513" s="138">
        <v>43</v>
      </c>
      <c r="H513" s="58" t="s">
        <v>611</v>
      </c>
      <c r="I513" s="59">
        <v>1</v>
      </c>
      <c r="J513" s="1">
        <f t="shared" si="21"/>
        <v>8.3333333333333339E-4</v>
      </c>
      <c r="K513" s="140" t="str">
        <f t="shared" si="17"/>
        <v/>
      </c>
      <c r="L513" s="32">
        <v>1</v>
      </c>
      <c r="M513" s="1">
        <f t="shared" si="22"/>
        <v>8.3333333333333339E-4</v>
      </c>
    </row>
    <row r="514" spans="1:13" ht="25.2" x14ac:dyDescent="0.4">
      <c r="A514" s="443"/>
      <c r="B514" s="434"/>
      <c r="C514" s="423"/>
      <c r="D514" s="422"/>
      <c r="E514" s="447"/>
      <c r="F514" s="421"/>
      <c r="G514" s="138">
        <v>44</v>
      </c>
      <c r="H514" s="58" t="s">
        <v>612</v>
      </c>
      <c r="I514" s="59">
        <v>1</v>
      </c>
      <c r="J514" s="1">
        <f t="shared" si="21"/>
        <v>8.3333333333333339E-4</v>
      </c>
      <c r="K514" s="140" t="str">
        <f t="shared" si="17"/>
        <v/>
      </c>
      <c r="L514" s="32">
        <v>1</v>
      </c>
      <c r="M514" s="1">
        <f t="shared" si="22"/>
        <v>8.3333333333333339E-4</v>
      </c>
    </row>
    <row r="515" spans="1:13" ht="60" customHeight="1" x14ac:dyDescent="0.4">
      <c r="A515" s="443"/>
      <c r="B515" s="434"/>
      <c r="C515" s="460" t="s">
        <v>154</v>
      </c>
      <c r="D515" s="462" t="s">
        <v>706</v>
      </c>
      <c r="E515" s="447"/>
      <c r="F515" s="143"/>
      <c r="G515" s="138">
        <v>45</v>
      </c>
      <c r="H515" s="58" t="s">
        <v>819</v>
      </c>
      <c r="I515" s="59">
        <v>2</v>
      </c>
      <c r="J515" s="1">
        <f t="shared" si="21"/>
        <v>1.6666666666666668E-3</v>
      </c>
      <c r="K515" s="140" t="str">
        <f t="shared" si="17"/>
        <v/>
      </c>
      <c r="L515" s="32">
        <v>2</v>
      </c>
      <c r="M515" s="1">
        <f t="shared" si="22"/>
        <v>1.6666666666666668E-3</v>
      </c>
    </row>
    <row r="516" spans="1:13" ht="16.5" customHeight="1" thickBot="1" x14ac:dyDescent="0.45">
      <c r="A516" s="444"/>
      <c r="B516" s="435"/>
      <c r="C516" s="461"/>
      <c r="D516" s="463"/>
      <c r="E516" s="448"/>
      <c r="F516" s="48"/>
      <c r="G516" s="464" t="s">
        <v>4</v>
      </c>
      <c r="H516" s="465"/>
      <c r="I516" s="60">
        <f>SUM(I495:I515)</f>
        <v>35</v>
      </c>
      <c r="J516" s="2">
        <f>SUM(J495:J515)</f>
        <v>2.916666666666666E-2</v>
      </c>
      <c r="K516" s="140" t="str">
        <f t="shared" si="17"/>
        <v/>
      </c>
      <c r="L516" s="3">
        <f>SUM(L495:L515)</f>
        <v>35</v>
      </c>
      <c r="M516" s="2">
        <f>SUM(M495:M515)</f>
        <v>2.916666666666666E-2</v>
      </c>
    </row>
    <row r="517" spans="1:13" ht="6" customHeight="1" thickBot="1" x14ac:dyDescent="0.45">
      <c r="A517" s="40"/>
      <c r="B517" s="34"/>
      <c r="C517" s="40"/>
      <c r="D517" s="34"/>
      <c r="E517" s="40"/>
      <c r="G517" s="79"/>
      <c r="H517" s="79"/>
      <c r="I517" s="80"/>
      <c r="J517" s="81"/>
      <c r="K517" s="40"/>
      <c r="L517" s="84"/>
      <c r="M517" s="85"/>
    </row>
    <row r="518" spans="1:13" ht="13.5" customHeight="1" x14ac:dyDescent="0.4">
      <c r="A518" s="452" t="s">
        <v>847</v>
      </c>
      <c r="B518" s="453"/>
      <c r="C518" s="453"/>
      <c r="D518" s="453"/>
      <c r="E518" s="453"/>
      <c r="F518" s="453"/>
      <c r="G518" s="453"/>
      <c r="H518" s="453"/>
      <c r="I518" s="453"/>
      <c r="J518" s="454"/>
      <c r="K518" s="140"/>
      <c r="L518" s="25" t="s">
        <v>69</v>
      </c>
      <c r="M518" s="26" t="s">
        <v>77</v>
      </c>
    </row>
    <row r="519" spans="1:13" ht="14.1" customHeight="1" x14ac:dyDescent="0.4">
      <c r="A519" s="135">
        <f>G495</f>
        <v>25</v>
      </c>
      <c r="B519" s="449"/>
      <c r="C519" s="450"/>
      <c r="D519" s="450"/>
      <c r="E519" s="450"/>
      <c r="F519" s="450"/>
      <c r="G519" s="450"/>
      <c r="H519" s="450"/>
      <c r="I519" s="450"/>
      <c r="J519" s="451"/>
      <c r="K519" s="40"/>
      <c r="L519" s="28"/>
      <c r="M519" s="29"/>
    </row>
    <row r="520" spans="1:13" ht="14.1" customHeight="1" x14ac:dyDescent="0.4">
      <c r="A520" s="135">
        <f t="shared" ref="A520:A539" si="23">G496</f>
        <v>26</v>
      </c>
      <c r="B520" s="449"/>
      <c r="C520" s="450"/>
      <c r="D520" s="450"/>
      <c r="E520" s="450"/>
      <c r="F520" s="450"/>
      <c r="G520" s="450"/>
      <c r="H520" s="450"/>
      <c r="I520" s="450"/>
      <c r="J520" s="451"/>
      <c r="K520" s="40"/>
      <c r="L520" s="28"/>
      <c r="M520" s="29"/>
    </row>
    <row r="521" spans="1:13" ht="14.1" customHeight="1" x14ac:dyDescent="0.4">
      <c r="A521" s="135">
        <f t="shared" si="23"/>
        <v>27</v>
      </c>
      <c r="B521" s="449"/>
      <c r="C521" s="450"/>
      <c r="D521" s="450"/>
      <c r="E521" s="450"/>
      <c r="F521" s="450"/>
      <c r="G521" s="450"/>
      <c r="H521" s="450"/>
      <c r="I521" s="450"/>
      <c r="J521" s="451"/>
      <c r="K521" s="40"/>
      <c r="L521" s="28"/>
      <c r="M521" s="29"/>
    </row>
    <row r="522" spans="1:13" ht="14.1" customHeight="1" x14ac:dyDescent="0.4">
      <c r="A522" s="135">
        <f t="shared" si="23"/>
        <v>28</v>
      </c>
      <c r="B522" s="449"/>
      <c r="C522" s="450"/>
      <c r="D522" s="450"/>
      <c r="E522" s="450"/>
      <c r="F522" s="450"/>
      <c r="G522" s="450"/>
      <c r="H522" s="450"/>
      <c r="I522" s="450"/>
      <c r="J522" s="451"/>
      <c r="K522" s="40"/>
      <c r="L522" s="28"/>
      <c r="M522" s="29"/>
    </row>
    <row r="523" spans="1:13" ht="14.1" customHeight="1" x14ac:dyDescent="0.4">
      <c r="A523" s="135">
        <f t="shared" si="23"/>
        <v>29</v>
      </c>
      <c r="B523" s="449"/>
      <c r="C523" s="450"/>
      <c r="D523" s="450"/>
      <c r="E523" s="450"/>
      <c r="F523" s="450"/>
      <c r="G523" s="450"/>
      <c r="H523" s="450"/>
      <c r="I523" s="450"/>
      <c r="J523" s="451"/>
      <c r="K523" s="40"/>
      <c r="L523" s="28"/>
      <c r="M523" s="29"/>
    </row>
    <row r="524" spans="1:13" ht="14.1" customHeight="1" x14ac:dyDescent="0.4">
      <c r="A524" s="135">
        <f t="shared" si="23"/>
        <v>30</v>
      </c>
      <c r="B524" s="449"/>
      <c r="C524" s="450"/>
      <c r="D524" s="450"/>
      <c r="E524" s="450"/>
      <c r="F524" s="450"/>
      <c r="G524" s="450"/>
      <c r="H524" s="450"/>
      <c r="I524" s="450"/>
      <c r="J524" s="451"/>
      <c r="K524" s="40"/>
      <c r="L524" s="28"/>
      <c r="M524" s="29"/>
    </row>
    <row r="525" spans="1:13" ht="14.1" customHeight="1" x14ac:dyDescent="0.4">
      <c r="A525" s="135">
        <f t="shared" si="23"/>
        <v>31</v>
      </c>
      <c r="B525" s="449"/>
      <c r="C525" s="450"/>
      <c r="D525" s="450"/>
      <c r="E525" s="450"/>
      <c r="F525" s="450"/>
      <c r="G525" s="450"/>
      <c r="H525" s="450"/>
      <c r="I525" s="450"/>
      <c r="J525" s="451"/>
      <c r="K525" s="40"/>
      <c r="L525" s="28"/>
      <c r="M525" s="29"/>
    </row>
    <row r="526" spans="1:13" ht="14.1" customHeight="1" x14ac:dyDescent="0.4">
      <c r="A526" s="135">
        <f t="shared" si="23"/>
        <v>32</v>
      </c>
      <c r="B526" s="449"/>
      <c r="C526" s="450"/>
      <c r="D526" s="450"/>
      <c r="E526" s="450"/>
      <c r="F526" s="450"/>
      <c r="G526" s="450"/>
      <c r="H526" s="450"/>
      <c r="I526" s="450"/>
      <c r="J526" s="451"/>
      <c r="K526" s="40"/>
      <c r="L526" s="28"/>
      <c r="M526" s="29"/>
    </row>
    <row r="527" spans="1:13" ht="14.1" customHeight="1" x14ac:dyDescent="0.4">
      <c r="A527" s="135">
        <f t="shared" si="23"/>
        <v>33</v>
      </c>
      <c r="B527" s="449"/>
      <c r="C527" s="450"/>
      <c r="D527" s="450"/>
      <c r="E527" s="450"/>
      <c r="F527" s="450"/>
      <c r="G527" s="450"/>
      <c r="H527" s="450"/>
      <c r="I527" s="450"/>
      <c r="J527" s="451"/>
      <c r="K527" s="40"/>
      <c r="L527" s="28"/>
      <c r="M527" s="29"/>
    </row>
    <row r="528" spans="1:13" ht="14.1" customHeight="1" x14ac:dyDescent="0.4">
      <c r="A528" s="135">
        <f t="shared" si="23"/>
        <v>34</v>
      </c>
      <c r="B528" s="449"/>
      <c r="C528" s="450"/>
      <c r="D528" s="450"/>
      <c r="E528" s="450"/>
      <c r="F528" s="450"/>
      <c r="G528" s="450"/>
      <c r="H528" s="450"/>
      <c r="I528" s="450"/>
      <c r="J528" s="451"/>
      <c r="K528" s="40"/>
      <c r="L528" s="28"/>
      <c r="M528" s="29"/>
    </row>
    <row r="529" spans="1:13" ht="14.1" customHeight="1" x14ac:dyDescent="0.4">
      <c r="A529" s="135">
        <f t="shared" si="23"/>
        <v>35</v>
      </c>
      <c r="B529" s="449"/>
      <c r="C529" s="450"/>
      <c r="D529" s="450"/>
      <c r="E529" s="450"/>
      <c r="F529" s="450"/>
      <c r="G529" s="450"/>
      <c r="H529" s="450"/>
      <c r="I529" s="450"/>
      <c r="J529" s="451"/>
      <c r="K529" s="40"/>
      <c r="L529" s="28"/>
      <c r="M529" s="29"/>
    </row>
    <row r="530" spans="1:13" ht="14.1" customHeight="1" x14ac:dyDescent="0.4">
      <c r="A530" s="135">
        <f t="shared" si="23"/>
        <v>36</v>
      </c>
      <c r="B530" s="449"/>
      <c r="C530" s="450"/>
      <c r="D530" s="450"/>
      <c r="E530" s="450"/>
      <c r="F530" s="450"/>
      <c r="G530" s="450"/>
      <c r="H530" s="450"/>
      <c r="I530" s="450"/>
      <c r="J530" s="451"/>
      <c r="K530" s="40"/>
      <c r="L530" s="28"/>
      <c r="M530" s="29"/>
    </row>
    <row r="531" spans="1:13" ht="14.1" customHeight="1" x14ac:dyDescent="0.4">
      <c r="A531" s="135">
        <f t="shared" si="23"/>
        <v>37</v>
      </c>
      <c r="B531" s="449"/>
      <c r="C531" s="450"/>
      <c r="D531" s="450"/>
      <c r="E531" s="450"/>
      <c r="F531" s="450"/>
      <c r="G531" s="450"/>
      <c r="H531" s="450"/>
      <c r="I531" s="450"/>
      <c r="J531" s="451"/>
      <c r="K531" s="40"/>
      <c r="L531" s="28"/>
      <c r="M531" s="29"/>
    </row>
    <row r="532" spans="1:13" ht="14.1" customHeight="1" x14ac:dyDescent="0.4">
      <c r="A532" s="135">
        <f t="shared" si="23"/>
        <v>38</v>
      </c>
      <c r="B532" s="449"/>
      <c r="C532" s="450"/>
      <c r="D532" s="450"/>
      <c r="E532" s="450"/>
      <c r="F532" s="450"/>
      <c r="G532" s="450"/>
      <c r="H532" s="450"/>
      <c r="I532" s="450"/>
      <c r="J532" s="451"/>
      <c r="K532" s="40"/>
      <c r="L532" s="28"/>
      <c r="M532" s="29"/>
    </row>
    <row r="533" spans="1:13" ht="14.1" customHeight="1" x14ac:dyDescent="0.4">
      <c r="A533" s="135">
        <f t="shared" si="23"/>
        <v>39</v>
      </c>
      <c r="B533" s="449"/>
      <c r="C533" s="450"/>
      <c r="D533" s="450"/>
      <c r="E533" s="450"/>
      <c r="F533" s="450"/>
      <c r="G533" s="450"/>
      <c r="H533" s="450"/>
      <c r="I533" s="450"/>
      <c r="J533" s="451"/>
      <c r="K533" s="40"/>
      <c r="L533" s="28"/>
      <c r="M533" s="29"/>
    </row>
    <row r="534" spans="1:13" ht="14.1" customHeight="1" x14ac:dyDescent="0.4">
      <c r="A534" s="135">
        <f t="shared" si="23"/>
        <v>40</v>
      </c>
      <c r="B534" s="449"/>
      <c r="C534" s="450"/>
      <c r="D534" s="450"/>
      <c r="E534" s="450"/>
      <c r="F534" s="450"/>
      <c r="G534" s="450"/>
      <c r="H534" s="450"/>
      <c r="I534" s="450"/>
      <c r="J534" s="451"/>
      <c r="K534" s="40"/>
      <c r="L534" s="28"/>
      <c r="M534" s="29"/>
    </row>
    <row r="535" spans="1:13" ht="14.1" customHeight="1" x14ac:dyDescent="0.4">
      <c r="A535" s="135">
        <f t="shared" si="23"/>
        <v>41</v>
      </c>
      <c r="B535" s="449"/>
      <c r="C535" s="450"/>
      <c r="D535" s="450"/>
      <c r="E535" s="450"/>
      <c r="F535" s="450"/>
      <c r="G535" s="450"/>
      <c r="H535" s="450"/>
      <c r="I535" s="450"/>
      <c r="J535" s="451"/>
      <c r="K535" s="40"/>
      <c r="L535" s="28"/>
      <c r="M535" s="29"/>
    </row>
    <row r="536" spans="1:13" ht="14.1" customHeight="1" x14ac:dyDescent="0.4">
      <c r="A536" s="135">
        <f t="shared" si="23"/>
        <v>42</v>
      </c>
      <c r="B536" s="449"/>
      <c r="C536" s="450"/>
      <c r="D536" s="450"/>
      <c r="E536" s="450"/>
      <c r="F536" s="450"/>
      <c r="G536" s="450"/>
      <c r="H536" s="450"/>
      <c r="I536" s="450"/>
      <c r="J536" s="451"/>
      <c r="K536" s="40"/>
      <c r="L536" s="28"/>
      <c r="M536" s="29"/>
    </row>
    <row r="537" spans="1:13" ht="14.1" customHeight="1" x14ac:dyDescent="0.4">
      <c r="A537" s="135">
        <f t="shared" si="23"/>
        <v>43</v>
      </c>
      <c r="B537" s="449"/>
      <c r="C537" s="450"/>
      <c r="D537" s="450"/>
      <c r="E537" s="450"/>
      <c r="F537" s="450"/>
      <c r="G537" s="450"/>
      <c r="H537" s="450"/>
      <c r="I537" s="450"/>
      <c r="J537" s="451"/>
      <c r="K537" s="40"/>
      <c r="L537" s="28"/>
      <c r="M537" s="29"/>
    </row>
    <row r="538" spans="1:13" ht="14.1" customHeight="1" x14ac:dyDescent="0.4">
      <c r="A538" s="135">
        <f t="shared" si="23"/>
        <v>44</v>
      </c>
      <c r="B538" s="449"/>
      <c r="C538" s="450"/>
      <c r="D538" s="450"/>
      <c r="E538" s="450"/>
      <c r="F538" s="450"/>
      <c r="G538" s="450"/>
      <c r="H538" s="450"/>
      <c r="I538" s="450"/>
      <c r="J538" s="451"/>
      <c r="K538" s="40"/>
      <c r="L538" s="28"/>
      <c r="M538" s="29"/>
    </row>
    <row r="539" spans="1:13" ht="14.1" customHeight="1" thickBot="1" x14ac:dyDescent="0.45">
      <c r="A539" s="136">
        <f t="shared" si="23"/>
        <v>45</v>
      </c>
      <c r="B539" s="440"/>
      <c r="C539" s="440"/>
      <c r="D539" s="440"/>
      <c r="E539" s="440"/>
      <c r="F539" s="440"/>
      <c r="G539" s="440"/>
      <c r="H539" s="440"/>
      <c r="I539" s="440"/>
      <c r="J539" s="441"/>
      <c r="K539" s="40"/>
      <c r="L539" s="52"/>
      <c r="M539" s="53"/>
    </row>
    <row r="540" spans="1:13" ht="6" customHeight="1" thickBot="1" x14ac:dyDescent="0.45">
      <c r="K540" s="40"/>
    </row>
    <row r="541" spans="1:13" ht="37.950000000000003" customHeight="1" x14ac:dyDescent="0.4">
      <c r="A541" s="442" t="s">
        <v>85</v>
      </c>
      <c r="B541" s="445" t="s">
        <v>410</v>
      </c>
      <c r="C541" s="458" t="s">
        <v>102</v>
      </c>
      <c r="D541" s="459" t="s">
        <v>387</v>
      </c>
      <c r="E541" s="446">
        <f>I546</f>
        <v>6</v>
      </c>
      <c r="F541" s="421"/>
      <c r="G541" s="137">
        <v>46</v>
      </c>
      <c r="H541" s="4" t="s">
        <v>388</v>
      </c>
      <c r="I541" s="63">
        <v>1</v>
      </c>
      <c r="J541" s="64">
        <f>I541*8%/96</f>
        <v>8.3333333333333339E-4</v>
      </c>
      <c r="K541" s="140" t="str">
        <f t="shared" ref="K541:K571" si="24">IF(AND(L541&gt;=0,L541&lt;=I541),"",IF(AND(L541&gt;I541),"*"))</f>
        <v/>
      </c>
      <c r="L541" s="83">
        <v>1</v>
      </c>
      <c r="M541" s="64">
        <f>L541*8%/96</f>
        <v>8.3333333333333339E-4</v>
      </c>
    </row>
    <row r="542" spans="1:13" ht="25.2" customHeight="1" x14ac:dyDescent="0.4">
      <c r="A542" s="443"/>
      <c r="B542" s="434"/>
      <c r="C542" s="423"/>
      <c r="D542" s="422"/>
      <c r="E542" s="447"/>
      <c r="F542" s="421"/>
      <c r="G542" s="138">
        <v>47</v>
      </c>
      <c r="H542" s="58" t="s">
        <v>411</v>
      </c>
      <c r="I542" s="59">
        <v>1</v>
      </c>
      <c r="J542" s="1">
        <f>I542*8%/96</f>
        <v>8.3333333333333339E-4</v>
      </c>
      <c r="K542" s="140" t="str">
        <f t="shared" si="24"/>
        <v/>
      </c>
      <c r="L542" s="32">
        <v>1</v>
      </c>
      <c r="M542" s="1">
        <f>L542*8%/96</f>
        <v>8.3333333333333339E-4</v>
      </c>
    </row>
    <row r="543" spans="1:13" ht="37.799999999999997" x14ac:dyDescent="0.4">
      <c r="A543" s="443"/>
      <c r="B543" s="434"/>
      <c r="C543" s="423" t="s">
        <v>229</v>
      </c>
      <c r="D543" s="422" t="s">
        <v>315</v>
      </c>
      <c r="E543" s="447"/>
      <c r="F543" s="421"/>
      <c r="G543" s="138">
        <v>48</v>
      </c>
      <c r="H543" s="168" t="s">
        <v>314</v>
      </c>
      <c r="I543" s="59">
        <v>2</v>
      </c>
      <c r="J543" s="1">
        <f t="shared" ref="J543:J545" si="25">I543*8%/96</f>
        <v>1.6666666666666668E-3</v>
      </c>
      <c r="K543" s="140" t="str">
        <f t="shared" si="24"/>
        <v/>
      </c>
      <c r="L543" s="32">
        <v>2</v>
      </c>
      <c r="M543" s="1">
        <f t="shared" ref="M543:M545" si="26">L543*8%/96</f>
        <v>1.6666666666666668E-3</v>
      </c>
    </row>
    <row r="544" spans="1:13" ht="25.2" x14ac:dyDescent="0.4">
      <c r="A544" s="443"/>
      <c r="B544" s="434"/>
      <c r="C544" s="423"/>
      <c r="D544" s="422"/>
      <c r="E544" s="447"/>
      <c r="F544" s="421"/>
      <c r="G544" s="138">
        <v>49</v>
      </c>
      <c r="H544" s="168" t="s">
        <v>663</v>
      </c>
      <c r="I544" s="59">
        <v>1</v>
      </c>
      <c r="J544" s="1">
        <f t="shared" si="25"/>
        <v>8.3333333333333339E-4</v>
      </c>
      <c r="K544" s="140" t="str">
        <f t="shared" si="24"/>
        <v/>
      </c>
      <c r="L544" s="32">
        <v>1</v>
      </c>
      <c r="M544" s="1">
        <f t="shared" si="26"/>
        <v>8.3333333333333339E-4</v>
      </c>
    </row>
    <row r="545" spans="1:13" x14ac:dyDescent="0.4">
      <c r="A545" s="443"/>
      <c r="B545" s="434"/>
      <c r="C545" s="423" t="s">
        <v>103</v>
      </c>
      <c r="D545" s="422" t="s">
        <v>626</v>
      </c>
      <c r="E545" s="447"/>
      <c r="F545" s="143"/>
      <c r="G545" s="138">
        <v>50</v>
      </c>
      <c r="H545" s="58" t="s">
        <v>627</v>
      </c>
      <c r="I545" s="59">
        <v>1</v>
      </c>
      <c r="J545" s="1">
        <f t="shared" si="25"/>
        <v>8.3333333333333339E-4</v>
      </c>
      <c r="K545" s="140" t="str">
        <f t="shared" si="24"/>
        <v/>
      </c>
      <c r="L545" s="32">
        <v>1</v>
      </c>
      <c r="M545" s="1">
        <f t="shared" si="26"/>
        <v>8.3333333333333339E-4</v>
      </c>
    </row>
    <row r="546" spans="1:13" ht="17.25" customHeight="1" thickBot="1" x14ac:dyDescent="0.45">
      <c r="A546" s="444"/>
      <c r="B546" s="435"/>
      <c r="C546" s="424"/>
      <c r="D546" s="425"/>
      <c r="E546" s="448"/>
      <c r="F546" s="6"/>
      <c r="G546" s="417" t="s">
        <v>4</v>
      </c>
      <c r="H546" s="418"/>
      <c r="I546" s="60">
        <f>SUM(I541:I545)</f>
        <v>6</v>
      </c>
      <c r="J546" s="2">
        <f>SUM(J541:J545)</f>
        <v>5.0000000000000001E-3</v>
      </c>
      <c r="K546" s="140" t="str">
        <f t="shared" si="24"/>
        <v/>
      </c>
      <c r="L546" s="3">
        <f>SUM(L541:L545)</f>
        <v>6</v>
      </c>
      <c r="M546" s="2">
        <f>SUM(M541:M545)</f>
        <v>5.0000000000000001E-3</v>
      </c>
    </row>
    <row r="547" spans="1:13" ht="6" customHeight="1" thickBot="1" x14ac:dyDescent="0.45">
      <c r="K547" s="40"/>
    </row>
    <row r="548" spans="1:13" x14ac:dyDescent="0.4">
      <c r="A548" s="452" t="s">
        <v>847</v>
      </c>
      <c r="B548" s="453"/>
      <c r="C548" s="453"/>
      <c r="D548" s="453"/>
      <c r="E548" s="453"/>
      <c r="F548" s="453"/>
      <c r="G548" s="453"/>
      <c r="H548" s="453"/>
      <c r="I548" s="453"/>
      <c r="J548" s="454"/>
      <c r="K548" s="140"/>
      <c r="L548" s="25" t="s">
        <v>69</v>
      </c>
      <c r="M548" s="26" t="s">
        <v>77</v>
      </c>
    </row>
    <row r="549" spans="1:13" x14ac:dyDescent="0.4">
      <c r="A549" s="135">
        <f>G541</f>
        <v>46</v>
      </c>
      <c r="B549" s="449"/>
      <c r="C549" s="450"/>
      <c r="D549" s="450"/>
      <c r="E549" s="450"/>
      <c r="F549" s="450"/>
      <c r="G549" s="450"/>
      <c r="H549" s="450"/>
      <c r="I549" s="450"/>
      <c r="J549" s="451"/>
      <c r="K549" s="40"/>
      <c r="L549" s="28"/>
      <c r="M549" s="29"/>
    </row>
    <row r="550" spans="1:13" x14ac:dyDescent="0.4">
      <c r="A550" s="135">
        <f t="shared" ref="A550:A553" si="27">G542</f>
        <v>47</v>
      </c>
      <c r="B550" s="449"/>
      <c r="C550" s="450"/>
      <c r="D550" s="450"/>
      <c r="E550" s="450"/>
      <c r="F550" s="450"/>
      <c r="G550" s="450"/>
      <c r="H550" s="450"/>
      <c r="I550" s="450"/>
      <c r="J550" s="451"/>
      <c r="K550" s="40"/>
      <c r="L550" s="28"/>
      <c r="M550" s="29"/>
    </row>
    <row r="551" spans="1:13" x14ac:dyDescent="0.4">
      <c r="A551" s="135">
        <f t="shared" si="27"/>
        <v>48</v>
      </c>
      <c r="B551" s="449"/>
      <c r="C551" s="450"/>
      <c r="D551" s="450"/>
      <c r="E551" s="450"/>
      <c r="F551" s="450"/>
      <c r="G551" s="450"/>
      <c r="H551" s="450"/>
      <c r="I551" s="450"/>
      <c r="J551" s="451"/>
      <c r="K551" s="40"/>
      <c r="L551" s="28"/>
      <c r="M551" s="29"/>
    </row>
    <row r="552" spans="1:13" x14ac:dyDescent="0.4">
      <c r="A552" s="135">
        <f t="shared" si="27"/>
        <v>49</v>
      </c>
      <c r="B552" s="449"/>
      <c r="C552" s="450"/>
      <c r="D552" s="450"/>
      <c r="E552" s="450"/>
      <c r="F552" s="450"/>
      <c r="G552" s="450"/>
      <c r="H552" s="450"/>
      <c r="I552" s="450"/>
      <c r="J552" s="451"/>
      <c r="K552" s="40"/>
      <c r="L552" s="28"/>
      <c r="M552" s="29"/>
    </row>
    <row r="553" spans="1:13" ht="13.2" thickBot="1" x14ac:dyDescent="0.45">
      <c r="A553" s="136">
        <f t="shared" si="27"/>
        <v>50</v>
      </c>
      <c r="B553" s="455"/>
      <c r="C553" s="456"/>
      <c r="D553" s="456"/>
      <c r="E553" s="456"/>
      <c r="F553" s="456"/>
      <c r="G553" s="456"/>
      <c r="H553" s="456"/>
      <c r="I553" s="456"/>
      <c r="J553" s="457"/>
      <c r="K553" s="40"/>
      <c r="L553" s="37"/>
      <c r="M553" s="53"/>
    </row>
    <row r="554" spans="1:13" ht="6" customHeight="1" thickBot="1" x14ac:dyDescent="0.45">
      <c r="K554" s="40"/>
    </row>
    <row r="555" spans="1:13" ht="37.200000000000003" customHeight="1" x14ac:dyDescent="0.4">
      <c r="A555" s="410" t="s">
        <v>422</v>
      </c>
      <c r="B555" s="411"/>
      <c r="C555" s="411"/>
      <c r="D555" s="411"/>
      <c r="E555" s="412"/>
      <c r="F555" s="475"/>
      <c r="G555" s="476" t="s">
        <v>5</v>
      </c>
      <c r="H555" s="477"/>
      <c r="I555" s="478">
        <f>I571+I592</f>
        <v>46</v>
      </c>
      <c r="J555" s="479"/>
      <c r="K555" s="140"/>
      <c r="L555" s="169" t="s">
        <v>423</v>
      </c>
      <c r="M555" s="170">
        <f>L571+L592</f>
        <v>40</v>
      </c>
    </row>
    <row r="556" spans="1:13" ht="26.4" customHeight="1" x14ac:dyDescent="0.4">
      <c r="A556" s="438" t="s">
        <v>4</v>
      </c>
      <c r="B556" s="427" t="s">
        <v>86</v>
      </c>
      <c r="C556" s="428" t="s">
        <v>178</v>
      </c>
      <c r="D556" s="427" t="s">
        <v>87</v>
      </c>
      <c r="E556" s="429" t="s">
        <v>2</v>
      </c>
      <c r="F556" s="475"/>
      <c r="G556" s="471" t="s">
        <v>83</v>
      </c>
      <c r="H556" s="427" t="s">
        <v>84</v>
      </c>
      <c r="I556" s="428" t="s">
        <v>88</v>
      </c>
      <c r="J556" s="473" t="s">
        <v>3</v>
      </c>
      <c r="K556" s="140"/>
      <c r="L556" s="438" t="s">
        <v>846</v>
      </c>
      <c r="M556" s="429"/>
    </row>
    <row r="557" spans="1:13" x14ac:dyDescent="0.4">
      <c r="A557" s="438"/>
      <c r="B557" s="427"/>
      <c r="C557" s="428"/>
      <c r="D557" s="427"/>
      <c r="E557" s="429"/>
      <c r="F557" s="7"/>
      <c r="G557" s="472"/>
      <c r="H557" s="427"/>
      <c r="I557" s="428"/>
      <c r="J557" s="474"/>
      <c r="K557" s="140"/>
      <c r="L557" s="166" t="s">
        <v>0</v>
      </c>
      <c r="M557" s="167" t="s">
        <v>1</v>
      </c>
    </row>
    <row r="558" spans="1:13" ht="63.6" customHeight="1" x14ac:dyDescent="0.4">
      <c r="A558" s="438">
        <v>2.1</v>
      </c>
      <c r="B558" s="467" t="s">
        <v>433</v>
      </c>
      <c r="C558" s="134" t="s">
        <v>8</v>
      </c>
      <c r="D558" s="134" t="s">
        <v>644</v>
      </c>
      <c r="E558" s="429">
        <f>I571</f>
        <v>36</v>
      </c>
      <c r="F558" s="7"/>
      <c r="G558" s="138">
        <v>51</v>
      </c>
      <c r="H558" s="58" t="s">
        <v>677</v>
      </c>
      <c r="I558" s="134">
        <v>2</v>
      </c>
      <c r="J558" s="5">
        <f>I558*8%/46</f>
        <v>3.4782608695652175E-3</v>
      </c>
      <c r="K558" s="140" t="str">
        <f t="shared" si="24"/>
        <v/>
      </c>
      <c r="L558" s="36">
        <v>2</v>
      </c>
      <c r="M558" s="5">
        <f>L558*8%/46</f>
        <v>3.4782608695652175E-3</v>
      </c>
    </row>
    <row r="559" spans="1:13" x14ac:dyDescent="0.4">
      <c r="A559" s="438"/>
      <c r="B559" s="467"/>
      <c r="C559" s="422" t="s">
        <v>70</v>
      </c>
      <c r="D559" s="422" t="s">
        <v>209</v>
      </c>
      <c r="E559" s="429"/>
      <c r="F559" s="470"/>
      <c r="G559" s="138">
        <v>52</v>
      </c>
      <c r="H559" s="58" t="s">
        <v>366</v>
      </c>
      <c r="I559" s="134">
        <v>2</v>
      </c>
      <c r="J559" s="5">
        <f t="shared" ref="J559:J570" si="28">I559*8%/46</f>
        <v>3.4782608695652175E-3</v>
      </c>
      <c r="K559" s="140" t="str">
        <f t="shared" si="24"/>
        <v/>
      </c>
      <c r="L559" s="36">
        <v>2</v>
      </c>
      <c r="M559" s="5">
        <f t="shared" ref="M559:M570" si="29">L559*8%/46</f>
        <v>3.4782608695652175E-3</v>
      </c>
    </row>
    <row r="560" spans="1:13" x14ac:dyDescent="0.4">
      <c r="A560" s="438"/>
      <c r="B560" s="467"/>
      <c r="C560" s="422"/>
      <c r="D560" s="422"/>
      <c r="E560" s="429"/>
      <c r="F560" s="470"/>
      <c r="G560" s="138">
        <v>53</v>
      </c>
      <c r="H560" s="58" t="s">
        <v>344</v>
      </c>
      <c r="I560" s="134">
        <v>1</v>
      </c>
      <c r="J560" s="5">
        <f t="shared" si="28"/>
        <v>1.7391304347826088E-3</v>
      </c>
      <c r="K560" s="140" t="str">
        <f t="shared" si="24"/>
        <v/>
      </c>
      <c r="L560" s="36">
        <v>1</v>
      </c>
      <c r="M560" s="5">
        <f t="shared" si="29"/>
        <v>1.7391304347826088E-3</v>
      </c>
    </row>
    <row r="561" spans="1:13" ht="26.4" customHeight="1" x14ac:dyDescent="0.4">
      <c r="A561" s="438"/>
      <c r="B561" s="467"/>
      <c r="C561" s="422"/>
      <c r="D561" s="422"/>
      <c r="E561" s="429"/>
      <c r="F561" s="470"/>
      <c r="G561" s="138">
        <v>54</v>
      </c>
      <c r="H561" s="58" t="s">
        <v>345</v>
      </c>
      <c r="I561" s="134">
        <v>1</v>
      </c>
      <c r="J561" s="5">
        <f t="shared" si="28"/>
        <v>1.7391304347826088E-3</v>
      </c>
      <c r="K561" s="140" t="str">
        <f t="shared" si="24"/>
        <v/>
      </c>
      <c r="L561" s="36">
        <v>1</v>
      </c>
      <c r="M561" s="5">
        <f t="shared" si="29"/>
        <v>1.7391304347826088E-3</v>
      </c>
    </row>
    <row r="562" spans="1:13" ht="15.6" customHeight="1" x14ac:dyDescent="0.4">
      <c r="A562" s="438"/>
      <c r="B562" s="467"/>
      <c r="C562" s="422"/>
      <c r="D562" s="422"/>
      <c r="E562" s="429"/>
      <c r="F562" s="470"/>
      <c r="G562" s="138">
        <v>55</v>
      </c>
      <c r="H562" s="58" t="s">
        <v>217</v>
      </c>
      <c r="I562" s="134">
        <v>2</v>
      </c>
      <c r="J562" s="5">
        <f t="shared" si="28"/>
        <v>3.4782608695652175E-3</v>
      </c>
      <c r="K562" s="140" t="str">
        <f t="shared" si="24"/>
        <v/>
      </c>
      <c r="L562" s="36">
        <v>2</v>
      </c>
      <c r="M562" s="5">
        <f t="shared" si="29"/>
        <v>3.4782608695652175E-3</v>
      </c>
    </row>
    <row r="563" spans="1:13" ht="63" x14ac:dyDescent="0.4">
      <c r="A563" s="438"/>
      <c r="B563" s="467"/>
      <c r="C563" s="422" t="s">
        <v>78</v>
      </c>
      <c r="D563" s="422" t="s">
        <v>526</v>
      </c>
      <c r="E563" s="429"/>
      <c r="F563" s="470"/>
      <c r="G563" s="138">
        <v>56</v>
      </c>
      <c r="H563" s="58" t="s">
        <v>869</v>
      </c>
      <c r="I563" s="134">
        <v>3</v>
      </c>
      <c r="J563" s="5">
        <f t="shared" si="28"/>
        <v>5.2173913043478256E-3</v>
      </c>
      <c r="K563" s="140" t="str">
        <f t="shared" si="24"/>
        <v/>
      </c>
      <c r="L563" s="36">
        <v>3</v>
      </c>
      <c r="M563" s="5">
        <f t="shared" si="29"/>
        <v>5.2173913043478256E-3</v>
      </c>
    </row>
    <row r="564" spans="1:13" ht="25.2" x14ac:dyDescent="0.4">
      <c r="A564" s="438"/>
      <c r="B564" s="467"/>
      <c r="C564" s="422"/>
      <c r="D564" s="422"/>
      <c r="E564" s="429"/>
      <c r="F564" s="470"/>
      <c r="G564" s="138">
        <v>57</v>
      </c>
      <c r="H564" s="58" t="s">
        <v>346</v>
      </c>
      <c r="I564" s="134">
        <v>1</v>
      </c>
      <c r="J564" s="5">
        <f t="shared" si="28"/>
        <v>1.7391304347826088E-3</v>
      </c>
      <c r="K564" s="140" t="str">
        <f t="shared" si="24"/>
        <v/>
      </c>
      <c r="L564" s="36">
        <v>1</v>
      </c>
      <c r="M564" s="5">
        <f t="shared" si="29"/>
        <v>1.7391304347826088E-3</v>
      </c>
    </row>
    <row r="565" spans="1:13" ht="25.2" x14ac:dyDescent="0.4">
      <c r="A565" s="438"/>
      <c r="B565" s="467"/>
      <c r="C565" s="422" t="s">
        <v>99</v>
      </c>
      <c r="D565" s="422" t="s">
        <v>434</v>
      </c>
      <c r="E565" s="429"/>
      <c r="F565" s="470"/>
      <c r="G565" s="138">
        <v>58</v>
      </c>
      <c r="H565" s="58" t="s">
        <v>308</v>
      </c>
      <c r="I565" s="134">
        <v>4</v>
      </c>
      <c r="J565" s="5">
        <f t="shared" si="28"/>
        <v>6.956521739130435E-3</v>
      </c>
      <c r="K565" s="140" t="str">
        <f t="shared" si="24"/>
        <v/>
      </c>
      <c r="L565" s="36">
        <v>4</v>
      </c>
      <c r="M565" s="5">
        <f t="shared" si="29"/>
        <v>6.956521739130435E-3</v>
      </c>
    </row>
    <row r="566" spans="1:13" ht="25.2" x14ac:dyDescent="0.4">
      <c r="A566" s="438"/>
      <c r="B566" s="467"/>
      <c r="C566" s="422"/>
      <c r="D566" s="422"/>
      <c r="E566" s="429"/>
      <c r="F566" s="470"/>
      <c r="G566" s="138">
        <v>59</v>
      </c>
      <c r="H566" s="58" t="s">
        <v>307</v>
      </c>
      <c r="I566" s="134">
        <v>4</v>
      </c>
      <c r="J566" s="5">
        <f t="shared" si="28"/>
        <v>6.956521739130435E-3</v>
      </c>
      <c r="K566" s="140" t="str">
        <f t="shared" si="24"/>
        <v/>
      </c>
      <c r="L566" s="36">
        <v>4</v>
      </c>
      <c r="M566" s="5">
        <f t="shared" si="29"/>
        <v>6.956521739130435E-3</v>
      </c>
    </row>
    <row r="567" spans="1:13" ht="21.6" customHeight="1" x14ac:dyDescent="0.4">
      <c r="A567" s="438"/>
      <c r="B567" s="467"/>
      <c r="C567" s="422" t="s">
        <v>100</v>
      </c>
      <c r="D567" s="422" t="s">
        <v>435</v>
      </c>
      <c r="E567" s="429"/>
      <c r="F567" s="470"/>
      <c r="G567" s="138">
        <v>60</v>
      </c>
      <c r="H567" s="58" t="s">
        <v>367</v>
      </c>
      <c r="I567" s="134">
        <v>4</v>
      </c>
      <c r="J567" s="5">
        <f t="shared" si="28"/>
        <v>6.956521739130435E-3</v>
      </c>
      <c r="K567" s="140" t="str">
        <f t="shared" si="24"/>
        <v/>
      </c>
      <c r="L567" s="36"/>
      <c r="M567" s="5">
        <f t="shared" si="29"/>
        <v>0</v>
      </c>
    </row>
    <row r="568" spans="1:13" ht="17.399999999999999" customHeight="1" x14ac:dyDescent="0.4">
      <c r="A568" s="438"/>
      <c r="B568" s="467"/>
      <c r="C568" s="422"/>
      <c r="D568" s="422"/>
      <c r="E568" s="429"/>
      <c r="F568" s="470"/>
      <c r="G568" s="138">
        <v>61</v>
      </c>
      <c r="H568" s="58" t="s">
        <v>368</v>
      </c>
      <c r="I568" s="134">
        <v>4</v>
      </c>
      <c r="J568" s="5">
        <f t="shared" si="28"/>
        <v>6.956521739130435E-3</v>
      </c>
      <c r="K568" s="140" t="str">
        <f t="shared" si="24"/>
        <v/>
      </c>
      <c r="L568" s="36">
        <v>4</v>
      </c>
      <c r="M568" s="5">
        <f t="shared" si="29"/>
        <v>6.956521739130435E-3</v>
      </c>
    </row>
    <row r="569" spans="1:13" ht="25.2" customHeight="1" x14ac:dyDescent="0.4">
      <c r="A569" s="438"/>
      <c r="B569" s="467"/>
      <c r="C569" s="422" t="s">
        <v>230</v>
      </c>
      <c r="D569" s="422" t="s">
        <v>210</v>
      </c>
      <c r="E569" s="429"/>
      <c r="F569" s="470"/>
      <c r="G569" s="138">
        <v>62</v>
      </c>
      <c r="H569" s="58" t="s">
        <v>674</v>
      </c>
      <c r="I569" s="134">
        <v>4</v>
      </c>
      <c r="J569" s="5">
        <f t="shared" si="28"/>
        <v>6.956521739130435E-3</v>
      </c>
      <c r="K569" s="140" t="str">
        <f t="shared" si="24"/>
        <v/>
      </c>
      <c r="L569" s="36">
        <v>4</v>
      </c>
      <c r="M569" s="5">
        <f t="shared" si="29"/>
        <v>6.956521739130435E-3</v>
      </c>
    </row>
    <row r="570" spans="1:13" ht="25.2" x14ac:dyDescent="0.4">
      <c r="A570" s="438"/>
      <c r="B570" s="467"/>
      <c r="C570" s="422"/>
      <c r="D570" s="422"/>
      <c r="E570" s="429"/>
      <c r="F570" s="470"/>
      <c r="G570" s="138">
        <v>63</v>
      </c>
      <c r="H570" s="58" t="s">
        <v>675</v>
      </c>
      <c r="I570" s="134">
        <v>4</v>
      </c>
      <c r="J570" s="5">
        <f t="shared" si="28"/>
        <v>6.956521739130435E-3</v>
      </c>
      <c r="K570" s="140" t="str">
        <f t="shared" si="24"/>
        <v/>
      </c>
      <c r="L570" s="36">
        <v>4</v>
      </c>
      <c r="M570" s="5">
        <f t="shared" si="29"/>
        <v>6.956521739130435E-3</v>
      </c>
    </row>
    <row r="571" spans="1:13" ht="16.2" customHeight="1" thickBot="1" x14ac:dyDescent="0.45">
      <c r="A571" s="466"/>
      <c r="B571" s="468"/>
      <c r="C571" s="425"/>
      <c r="D571" s="425"/>
      <c r="E571" s="469"/>
      <c r="F571" s="11"/>
      <c r="G571" s="417" t="s">
        <v>4</v>
      </c>
      <c r="H571" s="418"/>
      <c r="I571" s="171">
        <f>SUM(I558:I570)</f>
        <v>36</v>
      </c>
      <c r="J571" s="13">
        <f>SUM(J558:J570)</f>
        <v>6.2608695652173918E-2</v>
      </c>
      <c r="K571" s="140" t="str">
        <f t="shared" si="24"/>
        <v/>
      </c>
      <c r="L571" s="14">
        <f>SUM(L558:L570)</f>
        <v>32</v>
      </c>
      <c r="M571" s="13">
        <f>SUM(M558:M570)</f>
        <v>5.5652173913043487E-2</v>
      </c>
    </row>
    <row r="572" spans="1:13" ht="6" customHeight="1" thickBot="1" x14ac:dyDescent="0.45">
      <c r="A572" s="77"/>
      <c r="B572" s="34"/>
      <c r="C572" s="77"/>
      <c r="D572" s="22"/>
      <c r="E572" s="77"/>
      <c r="F572" s="38"/>
      <c r="G572" s="118"/>
      <c r="H572" s="55"/>
      <c r="I572" s="77"/>
      <c r="J572" s="77"/>
      <c r="K572" s="40"/>
      <c r="L572" s="77"/>
      <c r="M572" s="77"/>
    </row>
    <row r="573" spans="1:13" x14ac:dyDescent="0.4">
      <c r="A573" s="452" t="s">
        <v>847</v>
      </c>
      <c r="B573" s="453"/>
      <c r="C573" s="453"/>
      <c r="D573" s="453"/>
      <c r="E573" s="453"/>
      <c r="F573" s="453"/>
      <c r="G573" s="453"/>
      <c r="H573" s="453"/>
      <c r="I573" s="453"/>
      <c r="J573" s="454"/>
      <c r="K573" s="140"/>
      <c r="L573" s="25" t="s">
        <v>69</v>
      </c>
      <c r="M573" s="26" t="s">
        <v>77</v>
      </c>
    </row>
    <row r="574" spans="1:13" x14ac:dyDescent="0.4">
      <c r="A574" s="135">
        <f>G558</f>
        <v>51</v>
      </c>
      <c r="B574" s="449"/>
      <c r="C574" s="450"/>
      <c r="D574" s="450"/>
      <c r="E574" s="450"/>
      <c r="F574" s="450"/>
      <c r="G574" s="450"/>
      <c r="H574" s="450"/>
      <c r="I574" s="450"/>
      <c r="J574" s="451"/>
      <c r="K574" s="40"/>
      <c r="L574" s="28"/>
      <c r="M574" s="29"/>
    </row>
    <row r="575" spans="1:13" x14ac:dyDescent="0.4">
      <c r="A575" s="135">
        <f t="shared" ref="A575:A586" si="30">G559</f>
        <v>52</v>
      </c>
      <c r="B575" s="449"/>
      <c r="C575" s="450"/>
      <c r="D575" s="450"/>
      <c r="E575" s="450"/>
      <c r="F575" s="450"/>
      <c r="G575" s="450"/>
      <c r="H575" s="450"/>
      <c r="I575" s="450"/>
      <c r="J575" s="451"/>
      <c r="K575" s="40"/>
      <c r="L575" s="28"/>
      <c r="M575" s="29"/>
    </row>
    <row r="576" spans="1:13" x14ac:dyDescent="0.4">
      <c r="A576" s="135">
        <f t="shared" si="30"/>
        <v>53</v>
      </c>
      <c r="B576" s="449"/>
      <c r="C576" s="450"/>
      <c r="D576" s="450"/>
      <c r="E576" s="450"/>
      <c r="F576" s="450"/>
      <c r="G576" s="450"/>
      <c r="H576" s="450"/>
      <c r="I576" s="450"/>
      <c r="J576" s="451"/>
      <c r="K576" s="40"/>
      <c r="L576" s="28"/>
      <c r="M576" s="29"/>
    </row>
    <row r="577" spans="1:13" x14ac:dyDescent="0.4">
      <c r="A577" s="135">
        <f t="shared" si="30"/>
        <v>54</v>
      </c>
      <c r="B577" s="449"/>
      <c r="C577" s="450"/>
      <c r="D577" s="450"/>
      <c r="E577" s="450"/>
      <c r="F577" s="450"/>
      <c r="G577" s="450"/>
      <c r="H577" s="450"/>
      <c r="I577" s="450"/>
      <c r="J577" s="451"/>
      <c r="K577" s="40"/>
      <c r="L577" s="28"/>
      <c r="M577" s="29"/>
    </row>
    <row r="578" spans="1:13" x14ac:dyDescent="0.4">
      <c r="A578" s="135">
        <f t="shared" si="30"/>
        <v>55</v>
      </c>
      <c r="B578" s="449"/>
      <c r="C578" s="450"/>
      <c r="D578" s="450"/>
      <c r="E578" s="450"/>
      <c r="F578" s="450"/>
      <c r="G578" s="450"/>
      <c r="H578" s="450"/>
      <c r="I578" s="450"/>
      <c r="J578" s="451"/>
      <c r="K578" s="40"/>
      <c r="L578" s="28"/>
      <c r="M578" s="29"/>
    </row>
    <row r="579" spans="1:13" x14ac:dyDescent="0.4">
      <c r="A579" s="135">
        <f t="shared" si="30"/>
        <v>56</v>
      </c>
      <c r="B579" s="449"/>
      <c r="C579" s="450"/>
      <c r="D579" s="450"/>
      <c r="E579" s="450"/>
      <c r="F579" s="450"/>
      <c r="G579" s="450"/>
      <c r="H579" s="450"/>
      <c r="I579" s="450"/>
      <c r="J579" s="451"/>
      <c r="K579" s="40"/>
      <c r="L579" s="28"/>
      <c r="M579" s="29"/>
    </row>
    <row r="580" spans="1:13" x14ac:dyDescent="0.4">
      <c r="A580" s="135">
        <f t="shared" si="30"/>
        <v>57</v>
      </c>
      <c r="B580" s="449"/>
      <c r="C580" s="450"/>
      <c r="D580" s="450"/>
      <c r="E580" s="450"/>
      <c r="F580" s="450"/>
      <c r="G580" s="450"/>
      <c r="H580" s="450"/>
      <c r="I580" s="450"/>
      <c r="J580" s="451"/>
      <c r="K580" s="40"/>
      <c r="L580" s="28"/>
      <c r="M580" s="29"/>
    </row>
    <row r="581" spans="1:13" x14ac:dyDescent="0.4">
      <c r="A581" s="135">
        <f t="shared" si="30"/>
        <v>58</v>
      </c>
      <c r="B581" s="449"/>
      <c r="C581" s="450"/>
      <c r="D581" s="450"/>
      <c r="E581" s="450"/>
      <c r="F581" s="450"/>
      <c r="G581" s="450"/>
      <c r="H581" s="450"/>
      <c r="I581" s="450"/>
      <c r="J581" s="451"/>
      <c r="K581" s="40"/>
      <c r="L581" s="28"/>
      <c r="M581" s="29"/>
    </row>
    <row r="582" spans="1:13" x14ac:dyDescent="0.4">
      <c r="A582" s="135">
        <f t="shared" si="30"/>
        <v>59</v>
      </c>
      <c r="B582" s="449"/>
      <c r="C582" s="450"/>
      <c r="D582" s="450"/>
      <c r="E582" s="450"/>
      <c r="F582" s="450"/>
      <c r="G582" s="450"/>
      <c r="H582" s="450"/>
      <c r="I582" s="450"/>
      <c r="J582" s="451"/>
      <c r="K582" s="40"/>
      <c r="L582" s="28"/>
      <c r="M582" s="29"/>
    </row>
    <row r="583" spans="1:13" x14ac:dyDescent="0.4">
      <c r="A583" s="135">
        <f t="shared" si="30"/>
        <v>60</v>
      </c>
      <c r="B583" s="449"/>
      <c r="C583" s="450"/>
      <c r="D583" s="450"/>
      <c r="E583" s="450"/>
      <c r="F583" s="450"/>
      <c r="G583" s="450"/>
      <c r="H583" s="450"/>
      <c r="I583" s="450"/>
      <c r="J583" s="451"/>
      <c r="K583" s="40"/>
      <c r="L583" s="28"/>
      <c r="M583" s="29"/>
    </row>
    <row r="584" spans="1:13" x14ac:dyDescent="0.4">
      <c r="A584" s="135">
        <f t="shared" si="30"/>
        <v>61</v>
      </c>
      <c r="B584" s="449"/>
      <c r="C584" s="450"/>
      <c r="D584" s="450"/>
      <c r="E584" s="450"/>
      <c r="F584" s="450"/>
      <c r="G584" s="450"/>
      <c r="H584" s="450"/>
      <c r="I584" s="450"/>
      <c r="J584" s="451"/>
      <c r="K584" s="40"/>
      <c r="L584" s="28"/>
      <c r="M584" s="29"/>
    </row>
    <row r="585" spans="1:13" x14ac:dyDescent="0.4">
      <c r="A585" s="135">
        <f t="shared" si="30"/>
        <v>62</v>
      </c>
      <c r="B585" s="449"/>
      <c r="C585" s="450"/>
      <c r="D585" s="450"/>
      <c r="E585" s="450"/>
      <c r="F585" s="450"/>
      <c r="G585" s="450"/>
      <c r="H585" s="450"/>
      <c r="I585" s="450"/>
      <c r="J585" s="451"/>
      <c r="K585" s="40"/>
      <c r="L585" s="28"/>
      <c r="M585" s="29"/>
    </row>
    <row r="586" spans="1:13" ht="13.2" thickBot="1" x14ac:dyDescent="0.45">
      <c r="A586" s="136">
        <f t="shared" si="30"/>
        <v>63</v>
      </c>
      <c r="B586" s="455"/>
      <c r="C586" s="456"/>
      <c r="D586" s="456"/>
      <c r="E586" s="456"/>
      <c r="F586" s="456"/>
      <c r="G586" s="456"/>
      <c r="H586" s="456"/>
      <c r="I586" s="456"/>
      <c r="J586" s="457"/>
      <c r="K586" s="40"/>
      <c r="L586" s="37"/>
      <c r="M586" s="53"/>
    </row>
    <row r="587" spans="1:13" ht="6" customHeight="1" thickBot="1" x14ac:dyDescent="0.45">
      <c r="A587" s="77"/>
      <c r="B587" s="34"/>
      <c r="C587" s="77"/>
      <c r="D587" s="22"/>
      <c r="E587" s="77"/>
      <c r="F587" s="40"/>
      <c r="G587" s="118"/>
      <c r="H587" s="55"/>
      <c r="I587" s="77"/>
      <c r="J587" s="77"/>
      <c r="K587" s="40"/>
      <c r="L587" s="77"/>
      <c r="M587" s="77"/>
    </row>
    <row r="588" spans="1:13" ht="37.950000000000003" customHeight="1" x14ac:dyDescent="0.4">
      <c r="A588" s="480">
        <v>2.2000000000000002</v>
      </c>
      <c r="B588" s="481" t="s">
        <v>437</v>
      </c>
      <c r="C588" s="459" t="s">
        <v>10</v>
      </c>
      <c r="D588" s="459" t="s">
        <v>946</v>
      </c>
      <c r="E588" s="482">
        <f>I592</f>
        <v>10</v>
      </c>
      <c r="F588" s="470"/>
      <c r="G588" s="137">
        <v>64</v>
      </c>
      <c r="H588" s="4" t="s">
        <v>676</v>
      </c>
      <c r="I588" s="144">
        <v>3</v>
      </c>
      <c r="J588" s="66">
        <f>I588*8%/46</f>
        <v>5.2173913043478256E-3</v>
      </c>
      <c r="K588" s="140" t="str">
        <f t="shared" ref="K588:K651" si="31">IF(AND(L588&gt;=0,L588&lt;=I588),"",IF(AND(L588&gt;I588),"*"))</f>
        <v/>
      </c>
      <c r="L588" s="78">
        <v>3</v>
      </c>
      <c r="M588" s="66">
        <f>L588*8%/46</f>
        <v>5.2173913043478256E-3</v>
      </c>
    </row>
    <row r="589" spans="1:13" ht="25.2" x14ac:dyDescent="0.4">
      <c r="A589" s="432"/>
      <c r="B589" s="467"/>
      <c r="C589" s="422"/>
      <c r="D589" s="422"/>
      <c r="E589" s="429"/>
      <c r="F589" s="470"/>
      <c r="G589" s="138">
        <v>65</v>
      </c>
      <c r="H589" s="58" t="s">
        <v>316</v>
      </c>
      <c r="I589" s="134">
        <v>2</v>
      </c>
      <c r="J589" s="5">
        <f>I589*8%/46</f>
        <v>3.4782608695652175E-3</v>
      </c>
      <c r="K589" s="140" t="str">
        <f t="shared" si="31"/>
        <v/>
      </c>
      <c r="L589" s="36">
        <v>2</v>
      </c>
      <c r="M589" s="5">
        <f>L589*8%/46</f>
        <v>3.4782608695652175E-3</v>
      </c>
    </row>
    <row r="590" spans="1:13" ht="64.2" customHeight="1" x14ac:dyDescent="0.4">
      <c r="A590" s="432"/>
      <c r="B590" s="467"/>
      <c r="C590" s="422" t="s">
        <v>9</v>
      </c>
      <c r="D590" s="422" t="s">
        <v>369</v>
      </c>
      <c r="E590" s="429"/>
      <c r="F590" s="470"/>
      <c r="G590" s="138">
        <v>66</v>
      </c>
      <c r="H590" s="58" t="s">
        <v>870</v>
      </c>
      <c r="I590" s="134">
        <v>3</v>
      </c>
      <c r="J590" s="5">
        <f t="shared" ref="J590:J591" si="32">I590*8%/46</f>
        <v>5.2173913043478256E-3</v>
      </c>
      <c r="K590" s="140" t="str">
        <f t="shared" si="31"/>
        <v/>
      </c>
      <c r="L590" s="36">
        <v>3</v>
      </c>
      <c r="M590" s="5">
        <f t="shared" ref="M590:M591" si="33">L590*8%/46</f>
        <v>5.2173913043478256E-3</v>
      </c>
    </row>
    <row r="591" spans="1:13" ht="25.2" x14ac:dyDescent="0.4">
      <c r="A591" s="432"/>
      <c r="B591" s="467"/>
      <c r="C591" s="422"/>
      <c r="D591" s="422"/>
      <c r="E591" s="429"/>
      <c r="F591" s="470"/>
      <c r="G591" s="138">
        <v>67</v>
      </c>
      <c r="H591" s="58" t="s">
        <v>413</v>
      </c>
      <c r="I591" s="134">
        <v>2</v>
      </c>
      <c r="J591" s="5">
        <f t="shared" si="32"/>
        <v>3.4782608695652175E-3</v>
      </c>
      <c r="K591" s="140" t="str">
        <f t="shared" si="31"/>
        <v/>
      </c>
      <c r="L591" s="36"/>
      <c r="M591" s="5">
        <f t="shared" si="33"/>
        <v>0</v>
      </c>
    </row>
    <row r="592" spans="1:13" ht="16.2" customHeight="1" thickBot="1" x14ac:dyDescent="0.45">
      <c r="A592" s="433"/>
      <c r="B592" s="468"/>
      <c r="C592" s="425"/>
      <c r="D592" s="425"/>
      <c r="E592" s="469"/>
      <c r="F592" s="11"/>
      <c r="G592" s="417" t="s">
        <v>4</v>
      </c>
      <c r="H592" s="418"/>
      <c r="I592" s="171">
        <f>SUM(I588:I591)</f>
        <v>10</v>
      </c>
      <c r="J592" s="13">
        <f>SUM(J588:J591)</f>
        <v>1.7391304347826087E-2</v>
      </c>
      <c r="K592" s="140" t="str">
        <f t="shared" si="31"/>
        <v/>
      </c>
      <c r="L592" s="14">
        <f>SUM(L588:L591)</f>
        <v>8</v>
      </c>
      <c r="M592" s="13">
        <f>SUM(M588:M591)</f>
        <v>1.3913043478260868E-2</v>
      </c>
    </row>
    <row r="593" spans="1:13" ht="6" customHeight="1" thickBot="1" x14ac:dyDescent="0.45">
      <c r="A593" s="40"/>
      <c r="B593" s="35"/>
      <c r="C593" s="149"/>
      <c r="D593" s="86"/>
      <c r="E593" s="40"/>
      <c r="G593" s="73"/>
      <c r="H593" s="73"/>
      <c r="I593" s="80"/>
      <c r="J593" s="81"/>
      <c r="K593" s="40"/>
      <c r="L593" s="84"/>
      <c r="M593" s="85"/>
    </row>
    <row r="594" spans="1:13" ht="13.95" customHeight="1" x14ac:dyDescent="0.4">
      <c r="A594" s="410" t="s">
        <v>847</v>
      </c>
      <c r="B594" s="411"/>
      <c r="C594" s="411"/>
      <c r="D594" s="411"/>
      <c r="E594" s="411"/>
      <c r="F594" s="411"/>
      <c r="G594" s="411"/>
      <c r="H594" s="411"/>
      <c r="I594" s="411"/>
      <c r="J594" s="412"/>
      <c r="K594" s="140"/>
      <c r="L594" s="25" t="s">
        <v>69</v>
      </c>
      <c r="M594" s="26" t="s">
        <v>77</v>
      </c>
    </row>
    <row r="595" spans="1:13" x14ac:dyDescent="0.4">
      <c r="A595" s="138">
        <f>G588</f>
        <v>64</v>
      </c>
      <c r="B595" s="419"/>
      <c r="C595" s="419"/>
      <c r="D595" s="419"/>
      <c r="E595" s="419"/>
      <c r="F595" s="419"/>
      <c r="G595" s="419"/>
      <c r="H595" s="419"/>
      <c r="I595" s="419"/>
      <c r="J595" s="420"/>
      <c r="K595" s="40"/>
      <c r="L595" s="28"/>
      <c r="M595" s="29"/>
    </row>
    <row r="596" spans="1:13" x14ac:dyDescent="0.4">
      <c r="A596" s="138">
        <f t="shared" ref="A596:A598" si="34">G589</f>
        <v>65</v>
      </c>
      <c r="B596" s="419"/>
      <c r="C596" s="419"/>
      <c r="D596" s="419"/>
      <c r="E596" s="419"/>
      <c r="F596" s="419"/>
      <c r="G596" s="419"/>
      <c r="H596" s="419"/>
      <c r="I596" s="419"/>
      <c r="J596" s="420"/>
      <c r="K596" s="40"/>
      <c r="L596" s="28"/>
      <c r="M596" s="29"/>
    </row>
    <row r="597" spans="1:13" x14ac:dyDescent="0.4">
      <c r="A597" s="138">
        <f t="shared" si="34"/>
        <v>66</v>
      </c>
      <c r="B597" s="419"/>
      <c r="C597" s="419"/>
      <c r="D597" s="419"/>
      <c r="E597" s="419"/>
      <c r="F597" s="419"/>
      <c r="G597" s="419"/>
      <c r="H597" s="419"/>
      <c r="I597" s="419"/>
      <c r="J597" s="420"/>
      <c r="K597" s="40"/>
      <c r="L597" s="28"/>
      <c r="M597" s="29"/>
    </row>
    <row r="598" spans="1:13" ht="13.2" thickBot="1" x14ac:dyDescent="0.45">
      <c r="A598" s="139">
        <f t="shared" si="34"/>
        <v>67</v>
      </c>
      <c r="B598" s="440"/>
      <c r="C598" s="440"/>
      <c r="D598" s="440"/>
      <c r="E598" s="440"/>
      <c r="F598" s="440"/>
      <c r="G598" s="440"/>
      <c r="H598" s="440"/>
      <c r="I598" s="440"/>
      <c r="J598" s="441"/>
      <c r="K598" s="40"/>
      <c r="L598" s="30"/>
      <c r="M598" s="31"/>
    </row>
    <row r="599" spans="1:13" ht="6" customHeight="1" thickBot="1" x14ac:dyDescent="0.45">
      <c r="K599" s="40"/>
    </row>
    <row r="600" spans="1:13" ht="27.6" customHeight="1" x14ac:dyDescent="0.4">
      <c r="A600" s="410" t="s">
        <v>438</v>
      </c>
      <c r="B600" s="411"/>
      <c r="C600" s="411"/>
      <c r="D600" s="411"/>
      <c r="E600" s="412"/>
      <c r="F600" s="475"/>
      <c r="G600" s="476" t="s">
        <v>11</v>
      </c>
      <c r="H600" s="477"/>
      <c r="I600" s="478">
        <f>I617+I640+I657</f>
        <v>48</v>
      </c>
      <c r="J600" s="479"/>
      <c r="K600" s="140"/>
      <c r="L600" s="169" t="s">
        <v>423</v>
      </c>
      <c r="M600" s="170">
        <f>L617+L640+L657</f>
        <v>37</v>
      </c>
    </row>
    <row r="601" spans="1:13" ht="24" customHeight="1" x14ac:dyDescent="0.4">
      <c r="A601" s="438" t="s">
        <v>336</v>
      </c>
      <c r="B601" s="427" t="s">
        <v>86</v>
      </c>
      <c r="C601" s="428" t="s">
        <v>178</v>
      </c>
      <c r="D601" s="427" t="s">
        <v>119</v>
      </c>
      <c r="E601" s="429" t="s">
        <v>2</v>
      </c>
      <c r="F601" s="475"/>
      <c r="G601" s="471" t="s">
        <v>83</v>
      </c>
      <c r="H601" s="427" t="s">
        <v>84</v>
      </c>
      <c r="I601" s="428" t="s">
        <v>88</v>
      </c>
      <c r="J601" s="473" t="s">
        <v>3</v>
      </c>
      <c r="K601" s="140"/>
      <c r="L601" s="430" t="s">
        <v>846</v>
      </c>
      <c r="M601" s="431"/>
    </row>
    <row r="602" spans="1:13" x14ac:dyDescent="0.4">
      <c r="A602" s="438"/>
      <c r="B602" s="427"/>
      <c r="C602" s="428"/>
      <c r="D602" s="427"/>
      <c r="E602" s="429"/>
      <c r="F602" s="7"/>
      <c r="G602" s="472"/>
      <c r="H602" s="427"/>
      <c r="I602" s="428"/>
      <c r="J602" s="474"/>
      <c r="K602" s="140"/>
      <c r="L602" s="166" t="s">
        <v>0</v>
      </c>
      <c r="M602" s="167" t="s">
        <v>1</v>
      </c>
    </row>
    <row r="603" spans="1:13" ht="63" x14ac:dyDescent="0.4">
      <c r="A603" s="443">
        <v>3.1</v>
      </c>
      <c r="B603" s="434" t="s">
        <v>439</v>
      </c>
      <c r="C603" s="423" t="s">
        <v>12</v>
      </c>
      <c r="D603" s="422" t="s">
        <v>409</v>
      </c>
      <c r="E603" s="447">
        <f>I617</f>
        <v>22</v>
      </c>
      <c r="F603" s="421"/>
      <c r="G603" s="138">
        <v>68</v>
      </c>
      <c r="H603" s="58" t="s">
        <v>628</v>
      </c>
      <c r="I603" s="59">
        <v>2</v>
      </c>
      <c r="J603" s="1">
        <f>I603*7%/48</f>
        <v>2.9166666666666668E-3</v>
      </c>
      <c r="K603" s="140" t="str">
        <f t="shared" si="31"/>
        <v/>
      </c>
      <c r="L603" s="32">
        <v>2</v>
      </c>
      <c r="M603" s="1">
        <f>L603*7%/48</f>
        <v>2.9166666666666668E-3</v>
      </c>
    </row>
    <row r="604" spans="1:13" ht="15.6" customHeight="1" x14ac:dyDescent="0.4">
      <c r="A604" s="443"/>
      <c r="B604" s="434"/>
      <c r="C604" s="423"/>
      <c r="D604" s="422"/>
      <c r="E604" s="447"/>
      <c r="F604" s="421"/>
      <c r="G604" s="138">
        <v>69</v>
      </c>
      <c r="H604" s="58" t="s">
        <v>441</v>
      </c>
      <c r="I604" s="59">
        <v>1</v>
      </c>
      <c r="J604" s="1">
        <f t="shared" ref="J604:J616" si="35">I604*7%/48</f>
        <v>1.4583333333333334E-3</v>
      </c>
      <c r="K604" s="140" t="str">
        <f t="shared" si="31"/>
        <v/>
      </c>
      <c r="L604" s="32">
        <v>1</v>
      </c>
      <c r="M604" s="1">
        <f t="shared" ref="M604:M616" si="36">L604*7%/48</f>
        <v>1.4583333333333334E-3</v>
      </c>
    </row>
    <row r="605" spans="1:13" ht="15.6" customHeight="1" x14ac:dyDescent="0.4">
      <c r="A605" s="443"/>
      <c r="B605" s="434"/>
      <c r="C605" s="423"/>
      <c r="D605" s="422"/>
      <c r="E605" s="447"/>
      <c r="F605" s="421"/>
      <c r="G605" s="138">
        <v>70</v>
      </c>
      <c r="H605" s="58" t="s">
        <v>443</v>
      </c>
      <c r="I605" s="59">
        <v>1</v>
      </c>
      <c r="J605" s="1">
        <f t="shared" si="35"/>
        <v>1.4583333333333334E-3</v>
      </c>
      <c r="K605" s="140" t="str">
        <f t="shared" si="31"/>
        <v/>
      </c>
      <c r="L605" s="32">
        <v>1</v>
      </c>
      <c r="M605" s="1">
        <f t="shared" si="36"/>
        <v>1.4583333333333334E-3</v>
      </c>
    </row>
    <row r="606" spans="1:13" ht="50.4" x14ac:dyDescent="0.4">
      <c r="A606" s="443"/>
      <c r="B606" s="434"/>
      <c r="C606" s="423"/>
      <c r="D606" s="422"/>
      <c r="E606" s="447"/>
      <c r="F606" s="421"/>
      <c r="G606" s="138">
        <v>71</v>
      </c>
      <c r="H606" s="58" t="s">
        <v>900</v>
      </c>
      <c r="I606" s="59">
        <v>2</v>
      </c>
      <c r="J606" s="1">
        <f t="shared" si="35"/>
        <v>2.9166666666666668E-3</v>
      </c>
      <c r="K606" s="140" t="str">
        <f t="shared" si="31"/>
        <v/>
      </c>
      <c r="L606" s="32">
        <v>2</v>
      </c>
      <c r="M606" s="1">
        <f t="shared" si="36"/>
        <v>2.9166666666666668E-3</v>
      </c>
    </row>
    <row r="607" spans="1:13" ht="25.2" x14ac:dyDescent="0.4">
      <c r="A607" s="443"/>
      <c r="B607" s="434"/>
      <c r="C607" s="423"/>
      <c r="D607" s="422"/>
      <c r="E607" s="447"/>
      <c r="F607" s="421"/>
      <c r="G607" s="138">
        <v>72</v>
      </c>
      <c r="H607" s="58" t="s">
        <v>629</v>
      </c>
      <c r="I607" s="59">
        <v>2</v>
      </c>
      <c r="J607" s="1">
        <f t="shared" si="35"/>
        <v>2.9166666666666668E-3</v>
      </c>
      <c r="K607" s="140" t="str">
        <f t="shared" si="31"/>
        <v/>
      </c>
      <c r="L607" s="32">
        <v>2</v>
      </c>
      <c r="M607" s="1">
        <f t="shared" si="36"/>
        <v>2.9166666666666668E-3</v>
      </c>
    </row>
    <row r="608" spans="1:13" ht="25.2" x14ac:dyDescent="0.4">
      <c r="A608" s="443"/>
      <c r="B608" s="434"/>
      <c r="C608" s="423" t="s">
        <v>64</v>
      </c>
      <c r="D608" s="422" t="s">
        <v>444</v>
      </c>
      <c r="E608" s="447"/>
      <c r="F608" s="483"/>
      <c r="G608" s="138">
        <v>73</v>
      </c>
      <c r="H608" s="58" t="s">
        <v>394</v>
      </c>
      <c r="I608" s="59">
        <v>2</v>
      </c>
      <c r="J608" s="1">
        <f t="shared" si="35"/>
        <v>2.9166666666666668E-3</v>
      </c>
      <c r="K608" s="140" t="str">
        <f t="shared" si="31"/>
        <v/>
      </c>
      <c r="L608" s="32">
        <v>2</v>
      </c>
      <c r="M608" s="1">
        <f t="shared" si="36"/>
        <v>2.9166666666666668E-3</v>
      </c>
    </row>
    <row r="609" spans="1:13" ht="50.4" x14ac:dyDescent="0.4">
      <c r="A609" s="443"/>
      <c r="B609" s="434"/>
      <c r="C609" s="423"/>
      <c r="D609" s="422"/>
      <c r="E609" s="447"/>
      <c r="F609" s="483"/>
      <c r="G609" s="138">
        <v>74</v>
      </c>
      <c r="H609" s="58" t="s">
        <v>536</v>
      </c>
      <c r="I609" s="59">
        <v>2</v>
      </c>
      <c r="J609" s="1">
        <f t="shared" si="35"/>
        <v>2.9166666666666668E-3</v>
      </c>
      <c r="K609" s="140" t="str">
        <f t="shared" si="31"/>
        <v/>
      </c>
      <c r="L609" s="32">
        <v>2</v>
      </c>
      <c r="M609" s="1">
        <f t="shared" si="36"/>
        <v>2.9166666666666668E-3</v>
      </c>
    </row>
    <row r="610" spans="1:13" ht="25.2" x14ac:dyDescent="0.4">
      <c r="A610" s="443"/>
      <c r="B610" s="434"/>
      <c r="C610" s="423" t="s">
        <v>71</v>
      </c>
      <c r="D610" s="422" t="s">
        <v>452</v>
      </c>
      <c r="E610" s="447"/>
      <c r="F610" s="421"/>
      <c r="G610" s="138">
        <v>75</v>
      </c>
      <c r="H610" s="58" t="s">
        <v>440</v>
      </c>
      <c r="I610" s="59">
        <v>1</v>
      </c>
      <c r="J610" s="1">
        <f t="shared" si="35"/>
        <v>1.4583333333333334E-3</v>
      </c>
      <c r="K610" s="140" t="str">
        <f t="shared" si="31"/>
        <v/>
      </c>
      <c r="L610" s="32">
        <v>1</v>
      </c>
      <c r="M610" s="1">
        <f t="shared" si="36"/>
        <v>1.4583333333333334E-3</v>
      </c>
    </row>
    <row r="611" spans="1:13" ht="15.6" customHeight="1" x14ac:dyDescent="0.4">
      <c r="A611" s="443"/>
      <c r="B611" s="434"/>
      <c r="C611" s="423"/>
      <c r="D611" s="422"/>
      <c r="E611" s="447"/>
      <c r="F611" s="421"/>
      <c r="G611" s="138">
        <v>76</v>
      </c>
      <c r="H611" s="58" t="s">
        <v>453</v>
      </c>
      <c r="I611" s="59">
        <v>1</v>
      </c>
      <c r="J611" s="1">
        <f t="shared" si="35"/>
        <v>1.4583333333333334E-3</v>
      </c>
      <c r="K611" s="140" t="str">
        <f t="shared" si="31"/>
        <v/>
      </c>
      <c r="L611" s="32"/>
      <c r="M611" s="1">
        <f t="shared" si="36"/>
        <v>0</v>
      </c>
    </row>
    <row r="612" spans="1:13" ht="15.6" customHeight="1" x14ac:dyDescent="0.4">
      <c r="A612" s="443"/>
      <c r="B612" s="434"/>
      <c r="C612" s="423"/>
      <c r="D612" s="422"/>
      <c r="E612" s="447"/>
      <c r="F612" s="421"/>
      <c r="G612" s="138">
        <v>77</v>
      </c>
      <c r="H612" s="58" t="s">
        <v>901</v>
      </c>
      <c r="I612" s="59">
        <v>1</v>
      </c>
      <c r="J612" s="1">
        <f t="shared" si="35"/>
        <v>1.4583333333333334E-3</v>
      </c>
      <c r="K612" s="140" t="str">
        <f t="shared" si="31"/>
        <v/>
      </c>
      <c r="L612" s="32"/>
      <c r="M612" s="1">
        <f t="shared" si="36"/>
        <v>0</v>
      </c>
    </row>
    <row r="613" spans="1:13" ht="15.6" customHeight="1" x14ac:dyDescent="0.4">
      <c r="A613" s="443"/>
      <c r="B613" s="434"/>
      <c r="C613" s="423"/>
      <c r="D613" s="422"/>
      <c r="E613" s="447"/>
      <c r="F613" s="421"/>
      <c r="G613" s="138">
        <v>78</v>
      </c>
      <c r="H613" s="58" t="s">
        <v>630</v>
      </c>
      <c r="I613" s="59">
        <v>1</v>
      </c>
      <c r="J613" s="1">
        <f t="shared" si="35"/>
        <v>1.4583333333333334E-3</v>
      </c>
      <c r="K613" s="140" t="str">
        <f t="shared" si="31"/>
        <v/>
      </c>
      <c r="L613" s="32"/>
      <c r="M613" s="1">
        <f t="shared" si="36"/>
        <v>0</v>
      </c>
    </row>
    <row r="614" spans="1:13" ht="50.4" x14ac:dyDescent="0.4">
      <c r="A614" s="443"/>
      <c r="B614" s="434"/>
      <c r="C614" s="141" t="s">
        <v>231</v>
      </c>
      <c r="D614" s="134" t="s">
        <v>631</v>
      </c>
      <c r="E614" s="447"/>
      <c r="F614" s="48"/>
      <c r="G614" s="138">
        <v>79</v>
      </c>
      <c r="H614" s="58" t="s">
        <v>632</v>
      </c>
      <c r="I614" s="59">
        <v>2</v>
      </c>
      <c r="J614" s="1">
        <f t="shared" si="35"/>
        <v>2.9166666666666668E-3</v>
      </c>
      <c r="K614" s="140" t="str">
        <f t="shared" si="31"/>
        <v/>
      </c>
      <c r="L614" s="32"/>
      <c r="M614" s="1">
        <f t="shared" si="36"/>
        <v>0</v>
      </c>
    </row>
    <row r="615" spans="1:13" ht="53.4" customHeight="1" x14ac:dyDescent="0.4">
      <c r="A615" s="443"/>
      <c r="B615" s="434"/>
      <c r="C615" s="141" t="s">
        <v>232</v>
      </c>
      <c r="D615" s="134" t="s">
        <v>291</v>
      </c>
      <c r="E615" s="447"/>
      <c r="F615" s="48"/>
      <c r="G615" s="138">
        <v>80</v>
      </c>
      <c r="H615" s="58" t="s">
        <v>820</v>
      </c>
      <c r="I615" s="59">
        <v>2</v>
      </c>
      <c r="J615" s="1">
        <f t="shared" si="35"/>
        <v>2.9166666666666668E-3</v>
      </c>
      <c r="K615" s="140" t="str">
        <f t="shared" si="31"/>
        <v/>
      </c>
      <c r="L615" s="32"/>
      <c r="M615" s="1">
        <f t="shared" si="36"/>
        <v>0</v>
      </c>
    </row>
    <row r="616" spans="1:13" ht="42" customHeight="1" x14ac:dyDescent="0.4">
      <c r="A616" s="443"/>
      <c r="B616" s="434"/>
      <c r="C616" s="423" t="s">
        <v>233</v>
      </c>
      <c r="D616" s="422" t="s">
        <v>633</v>
      </c>
      <c r="E616" s="447"/>
      <c r="F616" s="48"/>
      <c r="G616" s="138">
        <v>81</v>
      </c>
      <c r="H616" s="58" t="s">
        <v>707</v>
      </c>
      <c r="I616" s="59">
        <v>2</v>
      </c>
      <c r="J616" s="1">
        <f t="shared" si="35"/>
        <v>2.9166666666666668E-3</v>
      </c>
      <c r="K616" s="140" t="str">
        <f t="shared" si="31"/>
        <v/>
      </c>
      <c r="L616" s="32"/>
      <c r="M616" s="1">
        <f t="shared" si="36"/>
        <v>0</v>
      </c>
    </row>
    <row r="617" spans="1:13" ht="16.2" customHeight="1" thickBot="1" x14ac:dyDescent="0.45">
      <c r="A617" s="444"/>
      <c r="B617" s="435"/>
      <c r="C617" s="424"/>
      <c r="D617" s="425"/>
      <c r="E617" s="448"/>
      <c r="F617" s="6"/>
      <c r="G617" s="417" t="s">
        <v>4</v>
      </c>
      <c r="H617" s="418"/>
      <c r="I617" s="60">
        <f>SUM(I603:I616)</f>
        <v>22</v>
      </c>
      <c r="J617" s="2">
        <f>SUM(J603:J616)</f>
        <v>3.2083333333333332E-2</v>
      </c>
      <c r="K617" s="140" t="str">
        <f t="shared" si="31"/>
        <v/>
      </c>
      <c r="L617" s="3">
        <f>SUM(L603:L616)</f>
        <v>13</v>
      </c>
      <c r="M617" s="2">
        <f>SUM(M603:M616)</f>
        <v>1.8958333333333334E-2</v>
      </c>
    </row>
    <row r="618" spans="1:13" ht="6" customHeight="1" thickBot="1" x14ac:dyDescent="0.45">
      <c r="A618" s="40"/>
      <c r="B618" s="34"/>
      <c r="C618" s="40"/>
      <c r="D618" s="55"/>
      <c r="E618" s="40"/>
      <c r="G618" s="73"/>
      <c r="H618" s="73"/>
      <c r="I618" s="80"/>
      <c r="J618" s="81"/>
      <c r="K618" s="40"/>
      <c r="L618" s="84"/>
      <c r="M618" s="85"/>
    </row>
    <row r="619" spans="1:13" x14ac:dyDescent="0.4">
      <c r="A619" s="452" t="s">
        <v>847</v>
      </c>
      <c r="B619" s="453"/>
      <c r="C619" s="453"/>
      <c r="D619" s="453"/>
      <c r="E619" s="453"/>
      <c r="F619" s="453"/>
      <c r="G619" s="453"/>
      <c r="H619" s="453"/>
      <c r="I619" s="453"/>
      <c r="J619" s="454"/>
      <c r="K619" s="140"/>
      <c r="L619" s="25" t="s">
        <v>69</v>
      </c>
      <c r="M619" s="26" t="s">
        <v>77</v>
      </c>
    </row>
    <row r="620" spans="1:13" x14ac:dyDescent="0.4">
      <c r="A620" s="135">
        <f>G603</f>
        <v>68</v>
      </c>
      <c r="B620" s="449"/>
      <c r="C620" s="450"/>
      <c r="D620" s="450"/>
      <c r="E620" s="450"/>
      <c r="F620" s="450"/>
      <c r="G620" s="450"/>
      <c r="H620" s="450"/>
      <c r="I620" s="450"/>
      <c r="J620" s="451"/>
      <c r="K620" s="40"/>
      <c r="L620" s="28"/>
      <c r="M620" s="29"/>
    </row>
    <row r="621" spans="1:13" x14ac:dyDescent="0.4">
      <c r="A621" s="135">
        <f t="shared" ref="A621:A633" si="37">G604</f>
        <v>69</v>
      </c>
      <c r="B621" s="449"/>
      <c r="C621" s="450"/>
      <c r="D621" s="450"/>
      <c r="E621" s="450"/>
      <c r="F621" s="450"/>
      <c r="G621" s="450"/>
      <c r="H621" s="450"/>
      <c r="I621" s="450"/>
      <c r="J621" s="451"/>
      <c r="K621" s="40"/>
      <c r="L621" s="28"/>
      <c r="M621" s="29"/>
    </row>
    <row r="622" spans="1:13" x14ac:dyDescent="0.4">
      <c r="A622" s="135">
        <f t="shared" si="37"/>
        <v>70</v>
      </c>
      <c r="B622" s="449"/>
      <c r="C622" s="450"/>
      <c r="D622" s="450"/>
      <c r="E622" s="450"/>
      <c r="F622" s="450"/>
      <c r="G622" s="450"/>
      <c r="H622" s="450"/>
      <c r="I622" s="450"/>
      <c r="J622" s="451"/>
      <c r="K622" s="40"/>
      <c r="L622" s="28"/>
      <c r="M622" s="29"/>
    </row>
    <row r="623" spans="1:13" x14ac:dyDescent="0.4">
      <c r="A623" s="135">
        <f t="shared" si="37"/>
        <v>71</v>
      </c>
      <c r="B623" s="449"/>
      <c r="C623" s="450"/>
      <c r="D623" s="450"/>
      <c r="E623" s="450"/>
      <c r="F623" s="450"/>
      <c r="G623" s="450"/>
      <c r="H623" s="450"/>
      <c r="I623" s="450"/>
      <c r="J623" s="451"/>
      <c r="K623" s="40"/>
      <c r="L623" s="28"/>
      <c r="M623" s="29"/>
    </row>
    <row r="624" spans="1:13" x14ac:dyDescent="0.4">
      <c r="A624" s="135">
        <f t="shared" si="37"/>
        <v>72</v>
      </c>
      <c r="B624" s="449"/>
      <c r="C624" s="450"/>
      <c r="D624" s="450"/>
      <c r="E624" s="450"/>
      <c r="F624" s="450"/>
      <c r="G624" s="450"/>
      <c r="H624" s="450"/>
      <c r="I624" s="450"/>
      <c r="J624" s="451"/>
      <c r="K624" s="40"/>
      <c r="L624" s="28"/>
      <c r="M624" s="29"/>
    </row>
    <row r="625" spans="1:13" x14ac:dyDescent="0.4">
      <c r="A625" s="135">
        <f t="shared" si="37"/>
        <v>73</v>
      </c>
      <c r="B625" s="449"/>
      <c r="C625" s="450"/>
      <c r="D625" s="450"/>
      <c r="E625" s="450"/>
      <c r="F625" s="450"/>
      <c r="G625" s="450"/>
      <c r="H625" s="450"/>
      <c r="I625" s="450"/>
      <c r="J625" s="451"/>
      <c r="K625" s="40"/>
      <c r="L625" s="28"/>
      <c r="M625" s="29"/>
    </row>
    <row r="626" spans="1:13" x14ac:dyDescent="0.4">
      <c r="A626" s="135">
        <f t="shared" si="37"/>
        <v>74</v>
      </c>
      <c r="B626" s="449"/>
      <c r="C626" s="450"/>
      <c r="D626" s="450"/>
      <c r="E626" s="450"/>
      <c r="F626" s="450"/>
      <c r="G626" s="450"/>
      <c r="H626" s="450"/>
      <c r="I626" s="450"/>
      <c r="J626" s="451"/>
      <c r="K626" s="40"/>
      <c r="L626" s="28"/>
      <c r="M626" s="29"/>
    </row>
    <row r="627" spans="1:13" x14ac:dyDescent="0.4">
      <c r="A627" s="135">
        <f t="shared" si="37"/>
        <v>75</v>
      </c>
      <c r="B627" s="449"/>
      <c r="C627" s="450"/>
      <c r="D627" s="450"/>
      <c r="E627" s="450"/>
      <c r="F627" s="450"/>
      <c r="G627" s="450"/>
      <c r="H627" s="450"/>
      <c r="I627" s="450"/>
      <c r="J627" s="451"/>
      <c r="K627" s="40"/>
      <c r="L627" s="28"/>
      <c r="M627" s="29"/>
    </row>
    <row r="628" spans="1:13" x14ac:dyDescent="0.4">
      <c r="A628" s="135">
        <f t="shared" si="37"/>
        <v>76</v>
      </c>
      <c r="B628" s="449"/>
      <c r="C628" s="450"/>
      <c r="D628" s="450"/>
      <c r="E628" s="450"/>
      <c r="F628" s="450"/>
      <c r="G628" s="450"/>
      <c r="H628" s="450"/>
      <c r="I628" s="450"/>
      <c r="J628" s="451"/>
      <c r="K628" s="40"/>
      <c r="L628" s="28"/>
      <c r="M628" s="29"/>
    </row>
    <row r="629" spans="1:13" x14ac:dyDescent="0.4">
      <c r="A629" s="135">
        <f t="shared" si="37"/>
        <v>77</v>
      </c>
      <c r="B629" s="449"/>
      <c r="C629" s="450"/>
      <c r="D629" s="450"/>
      <c r="E629" s="450"/>
      <c r="F629" s="450"/>
      <c r="G629" s="450"/>
      <c r="H629" s="450"/>
      <c r="I629" s="450"/>
      <c r="J629" s="451"/>
      <c r="K629" s="40"/>
      <c r="L629" s="28"/>
      <c r="M629" s="29"/>
    </row>
    <row r="630" spans="1:13" x14ac:dyDescent="0.4">
      <c r="A630" s="135">
        <f t="shared" si="37"/>
        <v>78</v>
      </c>
      <c r="B630" s="449"/>
      <c r="C630" s="450"/>
      <c r="D630" s="450"/>
      <c r="E630" s="450"/>
      <c r="F630" s="450"/>
      <c r="G630" s="450"/>
      <c r="H630" s="450"/>
      <c r="I630" s="450"/>
      <c r="J630" s="451"/>
      <c r="K630" s="40"/>
      <c r="L630" s="28"/>
      <c r="M630" s="29"/>
    </row>
    <row r="631" spans="1:13" x14ac:dyDescent="0.4">
      <c r="A631" s="135">
        <f t="shared" si="37"/>
        <v>79</v>
      </c>
      <c r="B631" s="449"/>
      <c r="C631" s="450"/>
      <c r="D631" s="450"/>
      <c r="E631" s="450"/>
      <c r="F631" s="450"/>
      <c r="G631" s="450"/>
      <c r="H631" s="450"/>
      <c r="I631" s="450"/>
      <c r="J631" s="451"/>
      <c r="K631" s="40"/>
      <c r="L631" s="28"/>
      <c r="M631" s="29"/>
    </row>
    <row r="632" spans="1:13" x14ac:dyDescent="0.4">
      <c r="A632" s="135">
        <f t="shared" si="37"/>
        <v>80</v>
      </c>
      <c r="B632" s="449"/>
      <c r="C632" s="450"/>
      <c r="D632" s="450"/>
      <c r="E632" s="450"/>
      <c r="F632" s="450"/>
      <c r="G632" s="450"/>
      <c r="H632" s="450"/>
      <c r="I632" s="450"/>
      <c r="J632" s="451"/>
      <c r="K632" s="40"/>
      <c r="L632" s="28"/>
      <c r="M632" s="29"/>
    </row>
    <row r="633" spans="1:13" ht="13.2" thickBot="1" x14ac:dyDescent="0.45">
      <c r="A633" s="136">
        <f t="shared" si="37"/>
        <v>81</v>
      </c>
      <c r="B633" s="455"/>
      <c r="C633" s="456"/>
      <c r="D633" s="456"/>
      <c r="E633" s="456"/>
      <c r="F633" s="456"/>
      <c r="G633" s="456"/>
      <c r="H633" s="456"/>
      <c r="I633" s="456"/>
      <c r="J633" s="457"/>
      <c r="K633" s="40"/>
      <c r="L633" s="30"/>
      <c r="M633" s="31"/>
    </row>
    <row r="634" spans="1:13" ht="6" customHeight="1" thickBot="1" x14ac:dyDescent="0.45">
      <c r="A634" s="40"/>
      <c r="B634" s="34"/>
      <c r="C634" s="40"/>
      <c r="D634" s="55"/>
      <c r="E634" s="40"/>
      <c r="G634" s="73"/>
      <c r="H634" s="73"/>
      <c r="I634" s="80"/>
      <c r="J634" s="81"/>
      <c r="K634" s="40"/>
      <c r="L634" s="84"/>
      <c r="M634" s="85"/>
    </row>
    <row r="635" spans="1:13" ht="37.950000000000003" customHeight="1" x14ac:dyDescent="0.4">
      <c r="A635" s="442">
        <v>3.2</v>
      </c>
      <c r="B635" s="445" t="s">
        <v>460</v>
      </c>
      <c r="C635" s="142" t="s">
        <v>13</v>
      </c>
      <c r="D635" s="144" t="s">
        <v>104</v>
      </c>
      <c r="E635" s="446">
        <f>I640</f>
        <v>10</v>
      </c>
      <c r="F635" s="6"/>
      <c r="G635" s="137">
        <v>82</v>
      </c>
      <c r="H635" s="4" t="s">
        <v>459</v>
      </c>
      <c r="I635" s="63">
        <v>1</v>
      </c>
      <c r="J635" s="64">
        <f>I635*7%/48</f>
        <v>1.4583333333333334E-3</v>
      </c>
      <c r="K635" s="140" t="str">
        <f t="shared" si="31"/>
        <v/>
      </c>
      <c r="L635" s="83">
        <v>1</v>
      </c>
      <c r="M635" s="64">
        <f>L635*7%/48</f>
        <v>1.4583333333333334E-3</v>
      </c>
    </row>
    <row r="636" spans="1:13" ht="25.2" customHeight="1" x14ac:dyDescent="0.4">
      <c r="A636" s="443"/>
      <c r="B636" s="434"/>
      <c r="C636" s="423" t="s">
        <v>14</v>
      </c>
      <c r="D636" s="422" t="s">
        <v>105</v>
      </c>
      <c r="E636" s="447"/>
      <c r="F636" s="421"/>
      <c r="G636" s="138">
        <v>83</v>
      </c>
      <c r="H636" s="58" t="s">
        <v>414</v>
      </c>
      <c r="I636" s="59">
        <v>2</v>
      </c>
      <c r="J636" s="1">
        <f>I636*7%/48</f>
        <v>2.9166666666666668E-3</v>
      </c>
      <c r="K636" s="140" t="str">
        <f t="shared" si="31"/>
        <v/>
      </c>
      <c r="L636" s="32">
        <v>2</v>
      </c>
      <c r="M636" s="1">
        <f>L636*7%/48</f>
        <v>2.9166666666666668E-3</v>
      </c>
    </row>
    <row r="637" spans="1:13" ht="15.6" customHeight="1" x14ac:dyDescent="0.4">
      <c r="A637" s="443"/>
      <c r="B637" s="434"/>
      <c r="C637" s="423"/>
      <c r="D637" s="422"/>
      <c r="E637" s="447"/>
      <c r="F637" s="421"/>
      <c r="G637" s="138">
        <v>84</v>
      </c>
      <c r="H637" s="58" t="s">
        <v>415</v>
      </c>
      <c r="I637" s="59">
        <v>4</v>
      </c>
      <c r="J637" s="1">
        <f t="shared" ref="J637:J639" si="38">I637*7%/48</f>
        <v>5.8333333333333336E-3</v>
      </c>
      <c r="K637" s="140" t="str">
        <f t="shared" si="31"/>
        <v/>
      </c>
      <c r="L637" s="32">
        <v>4</v>
      </c>
      <c r="M637" s="1">
        <f t="shared" ref="M637:M639" si="39">L637*7%/48</f>
        <v>5.8333333333333336E-3</v>
      </c>
    </row>
    <row r="638" spans="1:13" ht="15.6" customHeight="1" x14ac:dyDescent="0.4">
      <c r="A638" s="443"/>
      <c r="B638" s="434"/>
      <c r="C638" s="423"/>
      <c r="D638" s="422"/>
      <c r="E638" s="447"/>
      <c r="F638" s="421"/>
      <c r="G638" s="138">
        <v>85</v>
      </c>
      <c r="H638" s="58" t="s">
        <v>356</v>
      </c>
      <c r="I638" s="59">
        <v>1</v>
      </c>
      <c r="J638" s="1">
        <f t="shared" si="38"/>
        <v>1.4583333333333334E-3</v>
      </c>
      <c r="K638" s="140" t="str">
        <f t="shared" si="31"/>
        <v/>
      </c>
      <c r="L638" s="32">
        <v>1</v>
      </c>
      <c r="M638" s="1">
        <f t="shared" si="39"/>
        <v>1.4583333333333334E-3</v>
      </c>
    </row>
    <row r="639" spans="1:13" ht="37.200000000000003" customHeight="1" x14ac:dyDescent="0.4">
      <c r="A639" s="443"/>
      <c r="B639" s="434"/>
      <c r="C639" s="423"/>
      <c r="D639" s="422"/>
      <c r="E639" s="447"/>
      <c r="F639" s="421"/>
      <c r="G639" s="138">
        <v>86</v>
      </c>
      <c r="H639" s="58" t="s">
        <v>357</v>
      </c>
      <c r="I639" s="59">
        <v>2</v>
      </c>
      <c r="J639" s="1">
        <f t="shared" si="38"/>
        <v>2.9166666666666668E-3</v>
      </c>
      <c r="K639" s="140" t="str">
        <f t="shared" si="31"/>
        <v/>
      </c>
      <c r="L639" s="32">
        <v>2</v>
      </c>
      <c r="M639" s="1">
        <f t="shared" si="39"/>
        <v>2.9166666666666668E-3</v>
      </c>
    </row>
    <row r="640" spans="1:13" ht="16.2" customHeight="1" thickBot="1" x14ac:dyDescent="0.45">
      <c r="A640" s="444"/>
      <c r="B640" s="435"/>
      <c r="C640" s="424"/>
      <c r="D640" s="425"/>
      <c r="E640" s="448"/>
      <c r="F640" s="6"/>
      <c r="G640" s="417" t="s">
        <v>4</v>
      </c>
      <c r="H640" s="418"/>
      <c r="I640" s="60">
        <f>SUM(I635:I639)</f>
        <v>10</v>
      </c>
      <c r="J640" s="2">
        <f>SUM(J635:J639)</f>
        <v>1.4583333333333334E-2</v>
      </c>
      <c r="K640" s="140" t="str">
        <f t="shared" si="31"/>
        <v/>
      </c>
      <c r="L640" s="3">
        <f>SUM(L635:L639)</f>
        <v>10</v>
      </c>
      <c r="M640" s="2">
        <f>SUM(M635:M639)</f>
        <v>1.4583333333333334E-2</v>
      </c>
    </row>
    <row r="641" spans="1:13" ht="6" customHeight="1" thickBot="1" x14ac:dyDescent="0.45">
      <c r="A641" s="40"/>
      <c r="B641" s="34"/>
      <c r="C641" s="40"/>
      <c r="D641" s="55"/>
      <c r="E641" s="40"/>
      <c r="G641" s="73"/>
      <c r="H641" s="73"/>
      <c r="I641" s="80"/>
      <c r="J641" s="87"/>
      <c r="K641" s="40"/>
      <c r="L641" s="80"/>
      <c r="M641" s="88"/>
    </row>
    <row r="642" spans="1:13" x14ac:dyDescent="0.4">
      <c r="A642" s="452" t="s">
        <v>847</v>
      </c>
      <c r="B642" s="453"/>
      <c r="C642" s="453"/>
      <c r="D642" s="453"/>
      <c r="E642" s="453"/>
      <c r="F642" s="453"/>
      <c r="G642" s="453"/>
      <c r="H642" s="453"/>
      <c r="I642" s="453"/>
      <c r="J642" s="454"/>
      <c r="K642" s="140"/>
      <c r="L642" s="25" t="s">
        <v>69</v>
      </c>
      <c r="M642" s="26" t="s">
        <v>77</v>
      </c>
    </row>
    <row r="643" spans="1:13" x14ac:dyDescent="0.4">
      <c r="A643" s="135">
        <f>G635</f>
        <v>82</v>
      </c>
      <c r="B643" s="449"/>
      <c r="C643" s="450"/>
      <c r="D643" s="450"/>
      <c r="E643" s="450"/>
      <c r="F643" s="450"/>
      <c r="G643" s="450"/>
      <c r="H643" s="450"/>
      <c r="I643" s="450"/>
      <c r="J643" s="451"/>
      <c r="K643" s="40"/>
      <c r="L643" s="28"/>
      <c r="M643" s="29"/>
    </row>
    <row r="644" spans="1:13" x14ac:dyDescent="0.4">
      <c r="A644" s="135">
        <f t="shared" ref="A644:A647" si="40">G636</f>
        <v>83</v>
      </c>
      <c r="B644" s="449"/>
      <c r="C644" s="450"/>
      <c r="D644" s="450"/>
      <c r="E644" s="450"/>
      <c r="F644" s="450"/>
      <c r="G644" s="450"/>
      <c r="H644" s="450"/>
      <c r="I644" s="450"/>
      <c r="J644" s="451"/>
      <c r="K644" s="40"/>
      <c r="L644" s="28"/>
      <c r="M644" s="29"/>
    </row>
    <row r="645" spans="1:13" x14ac:dyDescent="0.4">
      <c r="A645" s="135">
        <f t="shared" si="40"/>
        <v>84</v>
      </c>
      <c r="B645" s="449"/>
      <c r="C645" s="450"/>
      <c r="D645" s="450"/>
      <c r="E645" s="450"/>
      <c r="F645" s="450"/>
      <c r="G645" s="450"/>
      <c r="H645" s="450"/>
      <c r="I645" s="450"/>
      <c r="J645" s="451"/>
      <c r="K645" s="40"/>
      <c r="L645" s="28"/>
      <c r="M645" s="29"/>
    </row>
    <row r="646" spans="1:13" x14ac:dyDescent="0.4">
      <c r="A646" s="135">
        <f t="shared" si="40"/>
        <v>85</v>
      </c>
      <c r="B646" s="449"/>
      <c r="C646" s="450"/>
      <c r="D646" s="450"/>
      <c r="E646" s="450"/>
      <c r="F646" s="450"/>
      <c r="G646" s="450"/>
      <c r="H646" s="450"/>
      <c r="I646" s="450"/>
      <c r="J646" s="451"/>
      <c r="K646" s="40"/>
      <c r="L646" s="28"/>
      <c r="M646" s="29"/>
    </row>
    <row r="647" spans="1:13" ht="13.2" thickBot="1" x14ac:dyDescent="0.45">
      <c r="A647" s="136">
        <f t="shared" si="40"/>
        <v>86</v>
      </c>
      <c r="B647" s="455"/>
      <c r="C647" s="456"/>
      <c r="D647" s="456"/>
      <c r="E647" s="456"/>
      <c r="F647" s="456"/>
      <c r="G647" s="456"/>
      <c r="H647" s="456"/>
      <c r="I647" s="456"/>
      <c r="J647" s="457"/>
      <c r="K647" s="40"/>
      <c r="L647" s="30"/>
      <c r="M647" s="31"/>
    </row>
    <row r="648" spans="1:13" ht="4.95" customHeight="1" thickBot="1" x14ac:dyDescent="0.45">
      <c r="A648" s="22"/>
      <c r="B648" s="55"/>
      <c r="C648" s="55"/>
      <c r="D648" s="55"/>
      <c r="E648" s="55"/>
      <c r="F648" s="55"/>
      <c r="G648" s="55"/>
      <c r="H648" s="55"/>
      <c r="I648" s="55"/>
      <c r="J648" s="55"/>
      <c r="K648" s="40"/>
      <c r="L648" s="22"/>
      <c r="M648" s="22"/>
    </row>
    <row r="649" spans="1:13" ht="25.2" customHeight="1" x14ac:dyDescent="0.4">
      <c r="A649" s="442">
        <v>3.3</v>
      </c>
      <c r="B649" s="445" t="s">
        <v>863</v>
      </c>
      <c r="C649" s="458" t="s">
        <v>15</v>
      </c>
      <c r="D649" s="459" t="s">
        <v>445</v>
      </c>
      <c r="E649" s="446">
        <f>I657</f>
        <v>16</v>
      </c>
      <c r="F649" s="483"/>
      <c r="G649" s="137">
        <v>87</v>
      </c>
      <c r="H649" s="4" t="s">
        <v>395</v>
      </c>
      <c r="I649" s="63">
        <v>2</v>
      </c>
      <c r="J649" s="64">
        <f>I649*7%/48</f>
        <v>2.9166666666666668E-3</v>
      </c>
      <c r="K649" s="140" t="str">
        <f t="shared" si="31"/>
        <v/>
      </c>
      <c r="L649" s="83">
        <v>2</v>
      </c>
      <c r="M649" s="64">
        <f>L649*7%/48</f>
        <v>2.9166666666666668E-3</v>
      </c>
    </row>
    <row r="650" spans="1:13" ht="37.799999999999997" x14ac:dyDescent="0.4">
      <c r="A650" s="443"/>
      <c r="B650" s="434"/>
      <c r="C650" s="423"/>
      <c r="D650" s="422"/>
      <c r="E650" s="447"/>
      <c r="F650" s="483"/>
      <c r="G650" s="138">
        <v>88</v>
      </c>
      <c r="H650" s="58" t="s">
        <v>317</v>
      </c>
      <c r="I650" s="59">
        <v>2</v>
      </c>
      <c r="J650" s="1">
        <f>I650*7%/48</f>
        <v>2.9166666666666668E-3</v>
      </c>
      <c r="K650" s="140" t="str">
        <f t="shared" si="31"/>
        <v/>
      </c>
      <c r="L650" s="32">
        <v>2</v>
      </c>
      <c r="M650" s="1">
        <f>L650*7%/48</f>
        <v>2.9166666666666668E-3</v>
      </c>
    </row>
    <row r="651" spans="1:13" ht="15.6" customHeight="1" x14ac:dyDescent="0.4">
      <c r="A651" s="443"/>
      <c r="B651" s="434"/>
      <c r="C651" s="423"/>
      <c r="D651" s="422"/>
      <c r="E651" s="447"/>
      <c r="F651" s="483"/>
      <c r="G651" s="138">
        <v>89</v>
      </c>
      <c r="H651" s="58" t="s">
        <v>203</v>
      </c>
      <c r="I651" s="59">
        <v>3</v>
      </c>
      <c r="J651" s="1">
        <f t="shared" ref="J651:J656" si="41">I651*7%/48</f>
        <v>4.3750000000000004E-3</v>
      </c>
      <c r="K651" s="140" t="str">
        <f t="shared" si="31"/>
        <v/>
      </c>
      <c r="L651" s="32">
        <v>3</v>
      </c>
      <c r="M651" s="1">
        <f t="shared" ref="M651:M655" si="42">L651*7%/48</f>
        <v>4.3750000000000004E-3</v>
      </c>
    </row>
    <row r="652" spans="1:13" ht="25.2" x14ac:dyDescent="0.4">
      <c r="A652" s="443"/>
      <c r="B652" s="434"/>
      <c r="C652" s="423"/>
      <c r="D652" s="422"/>
      <c r="E652" s="447"/>
      <c r="F652" s="483"/>
      <c r="G652" s="138">
        <v>90</v>
      </c>
      <c r="H652" s="58" t="s">
        <v>645</v>
      </c>
      <c r="I652" s="59">
        <v>2</v>
      </c>
      <c r="J652" s="1">
        <f t="shared" si="41"/>
        <v>2.9166666666666668E-3</v>
      </c>
      <c r="K652" s="140" t="str">
        <f t="shared" ref="K652:K715" si="43">IF(AND(L652&gt;=0,L652&lt;=I652),"",IF(AND(L652&gt;I652),"*"))</f>
        <v/>
      </c>
      <c r="L652" s="32">
        <v>2</v>
      </c>
      <c r="M652" s="1">
        <f t="shared" si="42"/>
        <v>2.9166666666666668E-3</v>
      </c>
    </row>
    <row r="653" spans="1:13" ht="25.2" x14ac:dyDescent="0.4">
      <c r="A653" s="443"/>
      <c r="B653" s="434"/>
      <c r="C653" s="423"/>
      <c r="D653" s="422"/>
      <c r="E653" s="447"/>
      <c r="F653" s="483"/>
      <c r="G653" s="138">
        <v>91</v>
      </c>
      <c r="H653" s="58" t="s">
        <v>530</v>
      </c>
      <c r="I653" s="59">
        <v>1</v>
      </c>
      <c r="J653" s="1">
        <f t="shared" si="41"/>
        <v>1.4583333333333334E-3</v>
      </c>
      <c r="K653" s="140" t="str">
        <f t="shared" si="43"/>
        <v/>
      </c>
      <c r="L653" s="32"/>
      <c r="M653" s="1">
        <f t="shared" si="42"/>
        <v>0</v>
      </c>
    </row>
    <row r="654" spans="1:13" ht="39.6" customHeight="1" x14ac:dyDescent="0.4">
      <c r="A654" s="443"/>
      <c r="B654" s="434"/>
      <c r="C654" s="423" t="s">
        <v>16</v>
      </c>
      <c r="D654" s="422" t="s">
        <v>461</v>
      </c>
      <c r="E654" s="447"/>
      <c r="F654" s="421"/>
      <c r="G654" s="138">
        <v>92</v>
      </c>
      <c r="H654" s="58" t="s">
        <v>396</v>
      </c>
      <c r="I654" s="59">
        <v>1</v>
      </c>
      <c r="J654" s="1">
        <f t="shared" si="41"/>
        <v>1.4583333333333334E-3</v>
      </c>
      <c r="K654" s="140" t="str">
        <f t="shared" si="43"/>
        <v/>
      </c>
      <c r="L654" s="32"/>
      <c r="M654" s="1">
        <f t="shared" si="42"/>
        <v>0</v>
      </c>
    </row>
    <row r="655" spans="1:13" ht="39.6" customHeight="1" x14ac:dyDescent="0.4">
      <c r="A655" s="443"/>
      <c r="B655" s="434"/>
      <c r="C655" s="423"/>
      <c r="D655" s="422"/>
      <c r="E655" s="447"/>
      <c r="F655" s="421"/>
      <c r="G655" s="138">
        <v>93</v>
      </c>
      <c r="H655" s="58" t="s">
        <v>416</v>
      </c>
      <c r="I655" s="59">
        <v>2</v>
      </c>
      <c r="J655" s="1">
        <f t="shared" si="41"/>
        <v>2.9166666666666668E-3</v>
      </c>
      <c r="K655" s="140" t="str">
        <f t="shared" si="43"/>
        <v/>
      </c>
      <c r="L655" s="32">
        <v>2</v>
      </c>
      <c r="M655" s="1">
        <f t="shared" si="42"/>
        <v>2.9166666666666668E-3</v>
      </c>
    </row>
    <row r="656" spans="1:13" ht="79.2" customHeight="1" x14ac:dyDescent="0.4">
      <c r="A656" s="443"/>
      <c r="B656" s="434"/>
      <c r="C656" s="423" t="s">
        <v>73</v>
      </c>
      <c r="D656" s="422" t="s">
        <v>528</v>
      </c>
      <c r="E656" s="447"/>
      <c r="F656" s="421"/>
      <c r="G656" s="138">
        <v>94</v>
      </c>
      <c r="H656" s="58" t="s">
        <v>871</v>
      </c>
      <c r="I656" s="59">
        <v>3</v>
      </c>
      <c r="J656" s="1">
        <f t="shared" si="41"/>
        <v>4.3750000000000004E-3</v>
      </c>
      <c r="K656" s="140" t="str">
        <f t="shared" si="43"/>
        <v/>
      </c>
      <c r="L656" s="32">
        <v>3</v>
      </c>
      <c r="M656" s="1">
        <f>L656*7%/48</f>
        <v>4.3750000000000004E-3</v>
      </c>
    </row>
    <row r="657" spans="1:13" ht="13.2" thickBot="1" x14ac:dyDescent="0.45">
      <c r="A657" s="444"/>
      <c r="B657" s="435"/>
      <c r="C657" s="424"/>
      <c r="D657" s="425"/>
      <c r="E657" s="448"/>
      <c r="F657" s="11"/>
      <c r="G657" s="417" t="s">
        <v>4</v>
      </c>
      <c r="H657" s="418"/>
      <c r="I657" s="65">
        <f>SUM(I649:I656)</f>
        <v>16</v>
      </c>
      <c r="J657" s="13">
        <f>SUM(J649:J656)</f>
        <v>2.3333333333333334E-2</v>
      </c>
      <c r="K657" s="140" t="str">
        <f t="shared" si="43"/>
        <v/>
      </c>
      <c r="L657" s="14">
        <f>SUM(L649:L656)</f>
        <v>14</v>
      </c>
      <c r="M657" s="13">
        <f>SUM(M649:M656)</f>
        <v>2.0416666666666666E-2</v>
      </c>
    </row>
    <row r="658" spans="1:13" ht="6" customHeight="1" thickBot="1" x14ac:dyDescent="0.45">
      <c r="A658" s="40"/>
      <c r="B658" s="55"/>
      <c r="C658" s="55"/>
      <c r="D658" s="55"/>
      <c r="E658" s="55"/>
      <c r="F658" s="55"/>
      <c r="G658" s="55"/>
      <c r="H658" s="55"/>
      <c r="I658" s="49"/>
      <c r="J658" s="55"/>
      <c r="K658" s="40"/>
      <c r="L658" s="22"/>
      <c r="M658" s="22"/>
    </row>
    <row r="659" spans="1:13" x14ac:dyDescent="0.4">
      <c r="A659" s="410" t="s">
        <v>847</v>
      </c>
      <c r="B659" s="411"/>
      <c r="C659" s="411"/>
      <c r="D659" s="411"/>
      <c r="E659" s="411"/>
      <c r="F659" s="411"/>
      <c r="G659" s="411"/>
      <c r="H659" s="411"/>
      <c r="I659" s="411"/>
      <c r="J659" s="412"/>
      <c r="K659" s="140"/>
      <c r="L659" s="25" t="s">
        <v>69</v>
      </c>
      <c r="M659" s="26" t="s">
        <v>77</v>
      </c>
    </row>
    <row r="660" spans="1:13" x14ac:dyDescent="0.4">
      <c r="A660" s="138">
        <f t="shared" ref="A660:A665" si="44">G649</f>
        <v>87</v>
      </c>
      <c r="B660" s="419"/>
      <c r="C660" s="419"/>
      <c r="D660" s="419"/>
      <c r="E660" s="419"/>
      <c r="F660" s="419"/>
      <c r="G660" s="419"/>
      <c r="H660" s="419"/>
      <c r="I660" s="419"/>
      <c r="J660" s="420"/>
      <c r="K660" s="40"/>
      <c r="L660" s="28"/>
      <c r="M660" s="29"/>
    </row>
    <row r="661" spans="1:13" x14ac:dyDescent="0.4">
      <c r="A661" s="138">
        <f t="shared" si="44"/>
        <v>88</v>
      </c>
      <c r="B661" s="419"/>
      <c r="C661" s="419"/>
      <c r="D661" s="419"/>
      <c r="E661" s="419"/>
      <c r="F661" s="419"/>
      <c r="G661" s="419"/>
      <c r="H661" s="419"/>
      <c r="I661" s="419"/>
      <c r="J661" s="420"/>
      <c r="K661" s="40"/>
      <c r="L661" s="28"/>
      <c r="M661" s="29"/>
    </row>
    <row r="662" spans="1:13" x14ac:dyDescent="0.4">
      <c r="A662" s="138">
        <f t="shared" si="44"/>
        <v>89</v>
      </c>
      <c r="B662" s="419"/>
      <c r="C662" s="419"/>
      <c r="D662" s="419"/>
      <c r="E662" s="419"/>
      <c r="F662" s="419"/>
      <c r="G662" s="419"/>
      <c r="H662" s="419"/>
      <c r="I662" s="419"/>
      <c r="J662" s="420"/>
      <c r="K662" s="40"/>
      <c r="L662" s="28"/>
      <c r="M662" s="29"/>
    </row>
    <row r="663" spans="1:13" x14ac:dyDescent="0.4">
      <c r="A663" s="138">
        <f t="shared" si="44"/>
        <v>90</v>
      </c>
      <c r="B663" s="419"/>
      <c r="C663" s="419"/>
      <c r="D663" s="419"/>
      <c r="E663" s="419"/>
      <c r="F663" s="419"/>
      <c r="G663" s="419"/>
      <c r="H663" s="419"/>
      <c r="I663" s="419"/>
      <c r="J663" s="420"/>
      <c r="K663" s="40"/>
      <c r="L663" s="28"/>
      <c r="M663" s="29"/>
    </row>
    <row r="664" spans="1:13" x14ac:dyDescent="0.4">
      <c r="A664" s="138">
        <f t="shared" si="44"/>
        <v>91</v>
      </c>
      <c r="B664" s="419"/>
      <c r="C664" s="419"/>
      <c r="D664" s="419"/>
      <c r="E664" s="419"/>
      <c r="F664" s="419"/>
      <c r="G664" s="419"/>
      <c r="H664" s="419"/>
      <c r="I664" s="419"/>
      <c r="J664" s="420"/>
      <c r="K664" s="40"/>
      <c r="L664" s="28"/>
      <c r="M664" s="29"/>
    </row>
    <row r="665" spans="1:13" x14ac:dyDescent="0.4">
      <c r="A665" s="138">
        <f t="shared" si="44"/>
        <v>92</v>
      </c>
      <c r="B665" s="419"/>
      <c r="C665" s="419"/>
      <c r="D665" s="419"/>
      <c r="E665" s="419"/>
      <c r="F665" s="419"/>
      <c r="G665" s="419"/>
      <c r="H665" s="419"/>
      <c r="I665" s="419"/>
      <c r="J665" s="420"/>
      <c r="K665" s="40"/>
      <c r="L665" s="28"/>
      <c r="M665" s="29"/>
    </row>
    <row r="666" spans="1:13" ht="13.2" thickBot="1" x14ac:dyDescent="0.45">
      <c r="A666" s="139">
        <f>G656</f>
        <v>94</v>
      </c>
      <c r="B666" s="440"/>
      <c r="C666" s="440"/>
      <c r="D666" s="440"/>
      <c r="E666" s="440"/>
      <c r="F666" s="440"/>
      <c r="G666" s="440"/>
      <c r="H666" s="440"/>
      <c r="I666" s="440"/>
      <c r="J666" s="441"/>
      <c r="K666" s="40"/>
      <c r="L666" s="30"/>
      <c r="M666" s="31"/>
    </row>
    <row r="667" spans="1:13" ht="6" customHeight="1" thickBot="1" x14ac:dyDescent="0.45">
      <c r="K667" s="40"/>
    </row>
    <row r="668" spans="1:13" ht="23.4" customHeight="1" x14ac:dyDescent="0.4">
      <c r="A668" s="410" t="s">
        <v>465</v>
      </c>
      <c r="B668" s="411"/>
      <c r="C668" s="411"/>
      <c r="D668" s="411"/>
      <c r="E668" s="412"/>
      <c r="F668" s="475"/>
      <c r="G668" s="493" t="s">
        <v>48</v>
      </c>
      <c r="H668" s="494"/>
      <c r="I668" s="478">
        <f>I676+I692+I706+I716</f>
        <v>47</v>
      </c>
      <c r="J668" s="479"/>
      <c r="K668" s="140"/>
      <c r="L668" s="172" t="s">
        <v>423</v>
      </c>
      <c r="M668" s="170">
        <f>L676+L692+L706+L716</f>
        <v>40.89</v>
      </c>
    </row>
    <row r="669" spans="1:13" ht="24" customHeight="1" x14ac:dyDescent="0.4">
      <c r="A669" s="438" t="s">
        <v>336</v>
      </c>
      <c r="B669" s="427" t="s">
        <v>86</v>
      </c>
      <c r="C669" s="428" t="s">
        <v>178</v>
      </c>
      <c r="D669" s="427" t="s">
        <v>87</v>
      </c>
      <c r="E669" s="429" t="s">
        <v>2</v>
      </c>
      <c r="F669" s="475"/>
      <c r="G669" s="489" t="s">
        <v>83</v>
      </c>
      <c r="H669" s="491" t="s">
        <v>84</v>
      </c>
      <c r="I669" s="484" t="s">
        <v>88</v>
      </c>
      <c r="J669" s="486" t="s">
        <v>3</v>
      </c>
      <c r="K669" s="140"/>
      <c r="L669" s="430" t="s">
        <v>846</v>
      </c>
      <c r="M669" s="431"/>
    </row>
    <row r="670" spans="1:13" x14ac:dyDescent="0.4">
      <c r="A670" s="438"/>
      <c r="B670" s="427"/>
      <c r="C670" s="428"/>
      <c r="D670" s="427"/>
      <c r="E670" s="429"/>
      <c r="F670" s="7"/>
      <c r="G670" s="490"/>
      <c r="H670" s="492"/>
      <c r="I670" s="485"/>
      <c r="J670" s="487"/>
      <c r="K670" s="140"/>
      <c r="L670" s="166" t="s">
        <v>0</v>
      </c>
      <c r="M670" s="167" t="s">
        <v>1</v>
      </c>
    </row>
    <row r="671" spans="1:13" ht="37.799999999999997" x14ac:dyDescent="0.4">
      <c r="A671" s="432">
        <v>4.0999999999999996</v>
      </c>
      <c r="B671" s="467" t="s">
        <v>717</v>
      </c>
      <c r="C671" s="422" t="s">
        <v>49</v>
      </c>
      <c r="D671" s="422" t="s">
        <v>358</v>
      </c>
      <c r="E671" s="436">
        <f>I676</f>
        <v>13</v>
      </c>
      <c r="F671" s="488"/>
      <c r="G671" s="138">
        <v>95</v>
      </c>
      <c r="H671" s="58" t="s">
        <v>531</v>
      </c>
      <c r="I671" s="134">
        <v>2</v>
      </c>
      <c r="J671" s="5">
        <f>I671*8%/47</f>
        <v>3.4042553191489361E-3</v>
      </c>
      <c r="K671" s="140" t="str">
        <f t="shared" si="43"/>
        <v/>
      </c>
      <c r="L671" s="36">
        <v>2</v>
      </c>
      <c r="M671" s="5">
        <f>L671*8%/47</f>
        <v>3.4042553191489361E-3</v>
      </c>
    </row>
    <row r="672" spans="1:13" x14ac:dyDescent="0.4">
      <c r="A672" s="432"/>
      <c r="B672" s="467"/>
      <c r="C672" s="422"/>
      <c r="D672" s="422"/>
      <c r="E672" s="436"/>
      <c r="F672" s="488"/>
      <c r="G672" s="138">
        <v>96</v>
      </c>
      <c r="H672" s="58" t="s">
        <v>466</v>
      </c>
      <c r="I672" s="134">
        <v>4</v>
      </c>
      <c r="J672" s="5">
        <f t="shared" ref="J672:J675" si="45">I672*8%/47</f>
        <v>6.8085106382978723E-3</v>
      </c>
      <c r="K672" s="140" t="str">
        <f t="shared" si="43"/>
        <v/>
      </c>
      <c r="L672" s="36">
        <v>4</v>
      </c>
      <c r="M672" s="5">
        <f t="shared" ref="M672:M675" si="46">L672*8%/47</f>
        <v>6.8085106382978723E-3</v>
      </c>
    </row>
    <row r="673" spans="1:13" ht="25.2" x14ac:dyDescent="0.4">
      <c r="A673" s="432"/>
      <c r="B673" s="467"/>
      <c r="C673" s="422"/>
      <c r="D673" s="422"/>
      <c r="E673" s="436"/>
      <c r="F673" s="488"/>
      <c r="G673" s="138">
        <v>97</v>
      </c>
      <c r="H673" s="58" t="s">
        <v>468</v>
      </c>
      <c r="I673" s="134">
        <v>4</v>
      </c>
      <c r="J673" s="5">
        <f t="shared" si="45"/>
        <v>6.8085106382978723E-3</v>
      </c>
      <c r="K673" s="140" t="str">
        <f t="shared" si="43"/>
        <v/>
      </c>
      <c r="L673" s="36">
        <v>2</v>
      </c>
      <c r="M673" s="5">
        <f t="shared" si="46"/>
        <v>3.4042553191489361E-3</v>
      </c>
    </row>
    <row r="674" spans="1:13" ht="16.95" customHeight="1" x14ac:dyDescent="0.4">
      <c r="A674" s="432"/>
      <c r="B674" s="467"/>
      <c r="C674" s="422" t="s">
        <v>72</v>
      </c>
      <c r="D674" s="422" t="s">
        <v>359</v>
      </c>
      <c r="E674" s="436"/>
      <c r="F674" s="470"/>
      <c r="G674" s="138">
        <v>98</v>
      </c>
      <c r="H674" s="58" t="s">
        <v>469</v>
      </c>
      <c r="I674" s="134">
        <v>2</v>
      </c>
      <c r="J674" s="5">
        <f t="shared" si="45"/>
        <v>3.4042553191489361E-3</v>
      </c>
      <c r="K674" s="140" t="str">
        <f t="shared" si="43"/>
        <v/>
      </c>
      <c r="L674" s="36"/>
      <c r="M674" s="5">
        <f t="shared" si="46"/>
        <v>0</v>
      </c>
    </row>
    <row r="675" spans="1:13" ht="19.95" customHeight="1" x14ac:dyDescent="0.4">
      <c r="A675" s="432"/>
      <c r="B675" s="467"/>
      <c r="C675" s="422"/>
      <c r="D675" s="422"/>
      <c r="E675" s="436"/>
      <c r="F675" s="470"/>
      <c r="G675" s="138">
        <v>99</v>
      </c>
      <c r="H675" s="58" t="s">
        <v>397</v>
      </c>
      <c r="I675" s="134">
        <v>1</v>
      </c>
      <c r="J675" s="5">
        <f t="shared" si="45"/>
        <v>1.7021276595744681E-3</v>
      </c>
      <c r="K675" s="140" t="str">
        <f t="shared" si="43"/>
        <v/>
      </c>
      <c r="L675" s="36"/>
      <c r="M675" s="5">
        <f t="shared" si="46"/>
        <v>0</v>
      </c>
    </row>
    <row r="676" spans="1:13" ht="13.2" thickBot="1" x14ac:dyDescent="0.45">
      <c r="A676" s="433"/>
      <c r="B676" s="468"/>
      <c r="C676" s="425"/>
      <c r="D676" s="425"/>
      <c r="E676" s="437"/>
      <c r="F676" s="11"/>
      <c r="G676" s="417" t="s">
        <v>4</v>
      </c>
      <c r="H676" s="418"/>
      <c r="I676" s="171">
        <f>SUM(I671:I675)</f>
        <v>13</v>
      </c>
      <c r="J676" s="13">
        <f>SUM(J671:J675)</f>
        <v>2.2127659574468085E-2</v>
      </c>
      <c r="K676" s="140" t="str">
        <f t="shared" si="43"/>
        <v/>
      </c>
      <c r="L676" s="14">
        <f>SUM(L671:L675)</f>
        <v>8</v>
      </c>
      <c r="M676" s="13">
        <f>SUM(M671:M675)</f>
        <v>1.3617021276595745E-2</v>
      </c>
    </row>
    <row r="677" spans="1:13" ht="6" customHeight="1" thickBot="1" x14ac:dyDescent="0.45">
      <c r="A677" s="22"/>
      <c r="B677" s="34"/>
      <c r="C677" s="22"/>
      <c r="D677" s="55"/>
      <c r="E677" s="22"/>
      <c r="F677" s="9"/>
      <c r="G677" s="73"/>
      <c r="H677" s="73"/>
      <c r="I677" s="74"/>
      <c r="J677" s="75"/>
      <c r="K677" s="40"/>
      <c r="L677" s="74"/>
      <c r="M677" s="76"/>
    </row>
    <row r="678" spans="1:13" x14ac:dyDescent="0.4">
      <c r="A678" s="452" t="s">
        <v>847</v>
      </c>
      <c r="B678" s="453"/>
      <c r="C678" s="453"/>
      <c r="D678" s="453"/>
      <c r="E678" s="453"/>
      <c r="F678" s="453"/>
      <c r="G678" s="453"/>
      <c r="H678" s="453"/>
      <c r="I678" s="453"/>
      <c r="J678" s="454"/>
      <c r="K678" s="140"/>
      <c r="L678" s="25" t="s">
        <v>69</v>
      </c>
      <c r="M678" s="26" t="s">
        <v>77</v>
      </c>
    </row>
    <row r="679" spans="1:13" x14ac:dyDescent="0.4">
      <c r="A679" s="135">
        <f>G671</f>
        <v>95</v>
      </c>
      <c r="B679" s="449"/>
      <c r="C679" s="450"/>
      <c r="D679" s="450"/>
      <c r="E679" s="450"/>
      <c r="F679" s="450"/>
      <c r="G679" s="450"/>
      <c r="H679" s="450"/>
      <c r="I679" s="450"/>
      <c r="J679" s="451"/>
      <c r="K679" s="40"/>
      <c r="L679" s="28"/>
      <c r="M679" s="29"/>
    </row>
    <row r="680" spans="1:13" x14ac:dyDescent="0.4">
      <c r="A680" s="135">
        <f t="shared" ref="A680:A683" si="47">G672</f>
        <v>96</v>
      </c>
      <c r="B680" s="449"/>
      <c r="C680" s="450"/>
      <c r="D680" s="450"/>
      <c r="E680" s="450"/>
      <c r="F680" s="450"/>
      <c r="G680" s="450"/>
      <c r="H680" s="450"/>
      <c r="I680" s="450"/>
      <c r="J680" s="451"/>
      <c r="K680" s="40"/>
      <c r="L680" s="28"/>
      <c r="M680" s="29"/>
    </row>
    <row r="681" spans="1:13" x14ac:dyDescent="0.4">
      <c r="A681" s="135">
        <f t="shared" si="47"/>
        <v>97</v>
      </c>
      <c r="B681" s="449"/>
      <c r="C681" s="450"/>
      <c r="D681" s="450"/>
      <c r="E681" s="450"/>
      <c r="F681" s="450"/>
      <c r="G681" s="450"/>
      <c r="H681" s="450"/>
      <c r="I681" s="450"/>
      <c r="J681" s="451"/>
      <c r="K681" s="40"/>
      <c r="L681" s="28"/>
      <c r="M681" s="29"/>
    </row>
    <row r="682" spans="1:13" x14ac:dyDescent="0.4">
      <c r="A682" s="135">
        <f t="shared" si="47"/>
        <v>98</v>
      </c>
      <c r="B682" s="449"/>
      <c r="C682" s="450"/>
      <c r="D682" s="450"/>
      <c r="E682" s="450"/>
      <c r="F682" s="450"/>
      <c r="G682" s="450"/>
      <c r="H682" s="450"/>
      <c r="I682" s="450"/>
      <c r="J682" s="451"/>
      <c r="K682" s="40"/>
      <c r="L682" s="28"/>
      <c r="M682" s="29"/>
    </row>
    <row r="683" spans="1:13" ht="13.2" thickBot="1" x14ac:dyDescent="0.45">
      <c r="A683" s="136">
        <f t="shared" si="47"/>
        <v>99</v>
      </c>
      <c r="B683" s="455"/>
      <c r="C683" s="456"/>
      <c r="D683" s="456"/>
      <c r="E683" s="456"/>
      <c r="F683" s="456"/>
      <c r="G683" s="456"/>
      <c r="H683" s="456"/>
      <c r="I683" s="456"/>
      <c r="J683" s="457"/>
      <c r="K683" s="40"/>
      <c r="L683" s="30"/>
      <c r="M683" s="31"/>
    </row>
    <row r="684" spans="1:13" ht="6" customHeight="1" thickBot="1" x14ac:dyDescent="0.45">
      <c r="A684" s="22"/>
      <c r="B684" s="34"/>
      <c r="C684" s="22"/>
      <c r="D684" s="34"/>
      <c r="E684" s="22"/>
      <c r="F684" s="9"/>
      <c r="G684" s="89"/>
      <c r="H684" s="55"/>
      <c r="I684" s="74"/>
      <c r="J684" s="75"/>
      <c r="K684" s="40"/>
      <c r="L684" s="74"/>
      <c r="M684" s="75"/>
    </row>
    <row r="685" spans="1:13" ht="63.6" customHeight="1" x14ac:dyDescent="0.4">
      <c r="A685" s="442">
        <v>4.2</v>
      </c>
      <c r="B685" s="445" t="s">
        <v>699</v>
      </c>
      <c r="C685" s="458" t="s">
        <v>50</v>
      </c>
      <c r="D685" s="459" t="s">
        <v>292</v>
      </c>
      <c r="E685" s="446">
        <f>I692</f>
        <v>16</v>
      </c>
      <c r="F685" s="421"/>
      <c r="G685" s="137">
        <v>100</v>
      </c>
      <c r="H685" s="4" t="s">
        <v>872</v>
      </c>
      <c r="I685" s="63">
        <v>3</v>
      </c>
      <c r="J685" s="64">
        <f>I685*8%/47</f>
        <v>5.106382978723404E-3</v>
      </c>
      <c r="K685" s="140" t="str">
        <f t="shared" si="43"/>
        <v/>
      </c>
      <c r="L685" s="83">
        <v>1.89</v>
      </c>
      <c r="M685" s="64">
        <f>L685*8%/47</f>
        <v>3.2170212765957446E-3</v>
      </c>
    </row>
    <row r="686" spans="1:13" ht="15.6" customHeight="1" x14ac:dyDescent="0.4">
      <c r="A686" s="443"/>
      <c r="B686" s="434"/>
      <c r="C686" s="423"/>
      <c r="D686" s="422"/>
      <c r="E686" s="447"/>
      <c r="F686" s="421"/>
      <c r="G686" s="138">
        <v>101</v>
      </c>
      <c r="H686" s="58" t="s">
        <v>406</v>
      </c>
      <c r="I686" s="59">
        <v>4</v>
      </c>
      <c r="J686" s="1">
        <f>I686*8%/47</f>
        <v>6.8085106382978723E-3</v>
      </c>
      <c r="K686" s="140" t="str">
        <f t="shared" si="43"/>
        <v/>
      </c>
      <c r="L686" s="32">
        <v>4</v>
      </c>
      <c r="M686" s="1">
        <f>L686*8%/47</f>
        <v>6.8085106382978723E-3</v>
      </c>
    </row>
    <row r="687" spans="1:13" ht="15.6" customHeight="1" x14ac:dyDescent="0.4">
      <c r="A687" s="443"/>
      <c r="B687" s="434"/>
      <c r="C687" s="423"/>
      <c r="D687" s="422"/>
      <c r="E687" s="447"/>
      <c r="F687" s="421"/>
      <c r="G687" s="138">
        <v>102</v>
      </c>
      <c r="H687" s="58" t="s">
        <v>407</v>
      </c>
      <c r="I687" s="59">
        <v>2</v>
      </c>
      <c r="J687" s="1">
        <f t="shared" ref="J687:J691" si="48">I687*8%/47</f>
        <v>3.4042553191489361E-3</v>
      </c>
      <c r="K687" s="140" t="str">
        <f t="shared" si="43"/>
        <v/>
      </c>
      <c r="L687" s="32">
        <v>2</v>
      </c>
      <c r="M687" s="1">
        <f t="shared" ref="M687:M691" si="49">L687*8%/47</f>
        <v>3.4042553191489361E-3</v>
      </c>
    </row>
    <row r="688" spans="1:13" ht="50.4" x14ac:dyDescent="0.4">
      <c r="A688" s="443"/>
      <c r="B688" s="434"/>
      <c r="C688" s="423"/>
      <c r="D688" s="422"/>
      <c r="E688" s="447"/>
      <c r="F688" s="421"/>
      <c r="G688" s="138">
        <v>103</v>
      </c>
      <c r="H688" s="58" t="s">
        <v>517</v>
      </c>
      <c r="I688" s="59">
        <v>2</v>
      </c>
      <c r="J688" s="1">
        <f t="shared" si="48"/>
        <v>3.4042553191489361E-3</v>
      </c>
      <c r="K688" s="140" t="str">
        <f t="shared" si="43"/>
        <v/>
      </c>
      <c r="L688" s="32">
        <v>2</v>
      </c>
      <c r="M688" s="1">
        <f t="shared" si="49"/>
        <v>3.4042553191489361E-3</v>
      </c>
    </row>
    <row r="689" spans="1:13" ht="25.2" x14ac:dyDescent="0.4">
      <c r="A689" s="443"/>
      <c r="B689" s="434"/>
      <c r="C689" s="423"/>
      <c r="D689" s="422"/>
      <c r="E689" s="447"/>
      <c r="F689" s="421"/>
      <c r="G689" s="138">
        <v>104</v>
      </c>
      <c r="H689" s="58" t="s">
        <v>417</v>
      </c>
      <c r="I689" s="59">
        <v>1</v>
      </c>
      <c r="J689" s="1">
        <f t="shared" si="48"/>
        <v>1.7021276595744681E-3</v>
      </c>
      <c r="K689" s="140" t="str">
        <f t="shared" si="43"/>
        <v/>
      </c>
      <c r="L689" s="32">
        <v>1</v>
      </c>
      <c r="M689" s="1">
        <f t="shared" si="49"/>
        <v>1.7021276595744681E-3</v>
      </c>
    </row>
    <row r="690" spans="1:13" ht="50.4" x14ac:dyDescent="0.4">
      <c r="A690" s="443"/>
      <c r="B690" s="434"/>
      <c r="C690" s="423"/>
      <c r="D690" s="422"/>
      <c r="E690" s="447"/>
      <c r="F690" s="421"/>
      <c r="G690" s="138">
        <v>105</v>
      </c>
      <c r="H690" s="58" t="s">
        <v>529</v>
      </c>
      <c r="I690" s="59">
        <v>1</v>
      </c>
      <c r="J690" s="1">
        <f t="shared" si="48"/>
        <v>1.7021276595744681E-3</v>
      </c>
      <c r="K690" s="140" t="str">
        <f t="shared" si="43"/>
        <v/>
      </c>
      <c r="L690" s="32">
        <v>1</v>
      </c>
      <c r="M690" s="1">
        <f t="shared" si="49"/>
        <v>1.7021276595744681E-3</v>
      </c>
    </row>
    <row r="691" spans="1:13" ht="51" customHeight="1" x14ac:dyDescent="0.4">
      <c r="A691" s="443"/>
      <c r="B691" s="434"/>
      <c r="C691" s="423" t="s">
        <v>51</v>
      </c>
      <c r="D691" s="422" t="s">
        <v>904</v>
      </c>
      <c r="E691" s="447"/>
      <c r="F691" s="6"/>
      <c r="G691" s="138">
        <v>106</v>
      </c>
      <c r="H691" s="58" t="s">
        <v>905</v>
      </c>
      <c r="I691" s="69">
        <v>3</v>
      </c>
      <c r="J691" s="1">
        <f t="shared" si="48"/>
        <v>5.106382978723404E-3</v>
      </c>
      <c r="K691" s="140" t="str">
        <f t="shared" si="43"/>
        <v/>
      </c>
      <c r="L691" s="32">
        <v>3</v>
      </c>
      <c r="M691" s="1">
        <f t="shared" si="49"/>
        <v>5.106382978723404E-3</v>
      </c>
    </row>
    <row r="692" spans="1:13" ht="16.2" customHeight="1" thickBot="1" x14ac:dyDescent="0.45">
      <c r="A692" s="444"/>
      <c r="B692" s="435"/>
      <c r="C692" s="424"/>
      <c r="D692" s="425"/>
      <c r="E692" s="448"/>
      <c r="F692" s="6"/>
      <c r="G692" s="417" t="s">
        <v>4</v>
      </c>
      <c r="H692" s="418"/>
      <c r="I692" s="60">
        <f>SUM(I685:I691)</f>
        <v>16</v>
      </c>
      <c r="J692" s="2">
        <f>SUM(J685:J691)</f>
        <v>2.7234042553191493E-2</v>
      </c>
      <c r="K692" s="140" t="str">
        <f t="shared" si="43"/>
        <v/>
      </c>
      <c r="L692" s="3">
        <f>SUM(L685:L691)</f>
        <v>14.89</v>
      </c>
      <c r="M692" s="2">
        <f>SUM(M685:M691)</f>
        <v>2.5344680851063832E-2</v>
      </c>
    </row>
    <row r="693" spans="1:13" ht="6" customHeight="1" thickBot="1" x14ac:dyDescent="0.45">
      <c r="A693" s="40"/>
      <c r="B693" s="34"/>
      <c r="C693" s="40"/>
      <c r="D693" s="55"/>
      <c r="E693" s="40"/>
      <c r="G693" s="73"/>
      <c r="H693" s="73"/>
      <c r="I693" s="80"/>
      <c r="J693" s="81"/>
      <c r="K693" s="40"/>
      <c r="L693" s="84"/>
      <c r="M693" s="85"/>
    </row>
    <row r="694" spans="1:13" x14ac:dyDescent="0.4">
      <c r="A694" s="452" t="s">
        <v>847</v>
      </c>
      <c r="B694" s="453"/>
      <c r="C694" s="453"/>
      <c r="D694" s="453"/>
      <c r="E694" s="453"/>
      <c r="F694" s="453"/>
      <c r="G694" s="453"/>
      <c r="H694" s="453"/>
      <c r="I694" s="453"/>
      <c r="J694" s="454"/>
      <c r="K694" s="140"/>
      <c r="L694" s="25" t="s">
        <v>69</v>
      </c>
      <c r="M694" s="26" t="s">
        <v>77</v>
      </c>
    </row>
    <row r="695" spans="1:13" x14ac:dyDescent="0.4">
      <c r="A695" s="135">
        <f>G685</f>
        <v>100</v>
      </c>
      <c r="B695" s="449"/>
      <c r="C695" s="450"/>
      <c r="D695" s="450"/>
      <c r="E695" s="450"/>
      <c r="F695" s="450"/>
      <c r="G695" s="450"/>
      <c r="H695" s="450"/>
      <c r="I695" s="450"/>
      <c r="J695" s="451"/>
      <c r="K695" s="40"/>
      <c r="L695" s="28"/>
      <c r="M695" s="29"/>
    </row>
    <row r="696" spans="1:13" x14ac:dyDescent="0.4">
      <c r="A696" s="135">
        <f t="shared" ref="A696:A700" si="50">G686</f>
        <v>101</v>
      </c>
      <c r="B696" s="449"/>
      <c r="C696" s="450"/>
      <c r="D696" s="450"/>
      <c r="E696" s="450"/>
      <c r="F696" s="450"/>
      <c r="G696" s="450"/>
      <c r="H696" s="450"/>
      <c r="I696" s="450"/>
      <c r="J696" s="451"/>
      <c r="K696" s="40"/>
      <c r="L696" s="28"/>
      <c r="M696" s="29"/>
    </row>
    <row r="697" spans="1:13" x14ac:dyDescent="0.4">
      <c r="A697" s="135">
        <f t="shared" si="50"/>
        <v>102</v>
      </c>
      <c r="B697" s="449"/>
      <c r="C697" s="450"/>
      <c r="D697" s="450"/>
      <c r="E697" s="450"/>
      <c r="F697" s="450"/>
      <c r="G697" s="450"/>
      <c r="H697" s="450"/>
      <c r="I697" s="450"/>
      <c r="J697" s="451"/>
      <c r="K697" s="40"/>
      <c r="L697" s="28"/>
      <c r="M697" s="29"/>
    </row>
    <row r="698" spans="1:13" x14ac:dyDescent="0.4">
      <c r="A698" s="135">
        <f t="shared" si="50"/>
        <v>103</v>
      </c>
      <c r="B698" s="449"/>
      <c r="C698" s="450"/>
      <c r="D698" s="450"/>
      <c r="E698" s="450"/>
      <c r="F698" s="450"/>
      <c r="G698" s="450"/>
      <c r="H698" s="450"/>
      <c r="I698" s="450"/>
      <c r="J698" s="451"/>
      <c r="K698" s="40"/>
      <c r="L698" s="28"/>
      <c r="M698" s="29"/>
    </row>
    <row r="699" spans="1:13" x14ac:dyDescent="0.4">
      <c r="A699" s="135">
        <f t="shared" si="50"/>
        <v>104</v>
      </c>
      <c r="B699" s="449"/>
      <c r="C699" s="450"/>
      <c r="D699" s="450"/>
      <c r="E699" s="450"/>
      <c r="F699" s="450"/>
      <c r="G699" s="450"/>
      <c r="H699" s="450"/>
      <c r="I699" s="450"/>
      <c r="J699" s="451"/>
      <c r="K699" s="40"/>
      <c r="L699" s="28"/>
      <c r="M699" s="29"/>
    </row>
    <row r="700" spans="1:13" x14ac:dyDescent="0.4">
      <c r="A700" s="135">
        <f t="shared" si="50"/>
        <v>105</v>
      </c>
      <c r="B700" s="449"/>
      <c r="C700" s="450"/>
      <c r="D700" s="450"/>
      <c r="E700" s="450"/>
      <c r="F700" s="450"/>
      <c r="G700" s="450"/>
      <c r="H700" s="450"/>
      <c r="I700" s="450"/>
      <c r="J700" s="451"/>
      <c r="K700" s="40"/>
      <c r="L700" s="28"/>
      <c r="M700" s="29"/>
    </row>
    <row r="701" spans="1:13" ht="13.2" thickBot="1" x14ac:dyDescent="0.45">
      <c r="A701" s="136">
        <f>G691</f>
        <v>106</v>
      </c>
      <c r="B701" s="455"/>
      <c r="C701" s="456"/>
      <c r="D701" s="456"/>
      <c r="E701" s="456"/>
      <c r="F701" s="456"/>
      <c r="G701" s="456"/>
      <c r="H701" s="456"/>
      <c r="I701" s="456"/>
      <c r="J701" s="457"/>
      <c r="K701" s="40"/>
      <c r="L701" s="30"/>
      <c r="M701" s="31"/>
    </row>
    <row r="702" spans="1:13" ht="6" customHeight="1" thickBot="1" x14ac:dyDescent="0.45">
      <c r="K702" s="40"/>
    </row>
    <row r="703" spans="1:13" ht="37.799999999999997" x14ac:dyDescent="0.4">
      <c r="A703" s="442">
        <v>4.3</v>
      </c>
      <c r="B703" s="445" t="s">
        <v>698</v>
      </c>
      <c r="C703" s="142" t="s">
        <v>52</v>
      </c>
      <c r="D703" s="144" t="s">
        <v>424</v>
      </c>
      <c r="E703" s="446">
        <f>I706</f>
        <v>10</v>
      </c>
      <c r="F703" s="6"/>
      <c r="G703" s="137">
        <v>107</v>
      </c>
      <c r="H703" s="4" t="s">
        <v>475</v>
      </c>
      <c r="I703" s="63">
        <v>3</v>
      </c>
      <c r="J703" s="64">
        <f>I703*8%/47</f>
        <v>5.106382978723404E-3</v>
      </c>
      <c r="K703" s="140" t="str">
        <f t="shared" si="43"/>
        <v/>
      </c>
      <c r="L703" s="83">
        <v>3</v>
      </c>
      <c r="M703" s="64">
        <f>L703*8%/47</f>
        <v>5.106382978723404E-3</v>
      </c>
    </row>
    <row r="704" spans="1:13" x14ac:dyDescent="0.4">
      <c r="A704" s="443"/>
      <c r="B704" s="434"/>
      <c r="C704" s="423" t="s">
        <v>155</v>
      </c>
      <c r="D704" s="422" t="s">
        <v>106</v>
      </c>
      <c r="E704" s="447"/>
      <c r="F704" s="421"/>
      <c r="G704" s="138">
        <v>108</v>
      </c>
      <c r="H704" s="58" t="s">
        <v>189</v>
      </c>
      <c r="I704" s="59">
        <v>3</v>
      </c>
      <c r="J704" s="1">
        <f>I704*8%/47</f>
        <v>5.106382978723404E-3</v>
      </c>
      <c r="K704" s="140" t="str">
        <f t="shared" si="43"/>
        <v/>
      </c>
      <c r="L704" s="32">
        <v>3</v>
      </c>
      <c r="M704" s="1">
        <f>L704*8%/47</f>
        <v>5.106382978723404E-3</v>
      </c>
    </row>
    <row r="705" spans="1:13" ht="38.4" customHeight="1" x14ac:dyDescent="0.4">
      <c r="A705" s="443"/>
      <c r="B705" s="434"/>
      <c r="C705" s="423"/>
      <c r="D705" s="422"/>
      <c r="E705" s="447"/>
      <c r="F705" s="421"/>
      <c r="G705" s="138">
        <v>109</v>
      </c>
      <c r="H705" s="58" t="s">
        <v>276</v>
      </c>
      <c r="I705" s="59">
        <v>4</v>
      </c>
      <c r="J705" s="1">
        <f>I705*8%/47</f>
        <v>6.8085106382978723E-3</v>
      </c>
      <c r="K705" s="140" t="str">
        <f t="shared" si="43"/>
        <v/>
      </c>
      <c r="L705" s="32">
        <v>4</v>
      </c>
      <c r="M705" s="1">
        <f>L705*8%/47</f>
        <v>6.8085106382978723E-3</v>
      </c>
    </row>
    <row r="706" spans="1:13" ht="16.2" customHeight="1" thickBot="1" x14ac:dyDescent="0.45">
      <c r="A706" s="444"/>
      <c r="B706" s="435"/>
      <c r="C706" s="424"/>
      <c r="D706" s="425"/>
      <c r="E706" s="448"/>
      <c r="F706" s="6"/>
      <c r="G706" s="417" t="s">
        <v>4</v>
      </c>
      <c r="H706" s="418"/>
      <c r="I706" s="60">
        <f>SUM(I703:I705)</f>
        <v>10</v>
      </c>
      <c r="J706" s="2">
        <f>SUM(J703:J705)</f>
        <v>1.7021276595744681E-2</v>
      </c>
      <c r="K706" s="140" t="str">
        <f t="shared" si="43"/>
        <v/>
      </c>
      <c r="L706" s="3">
        <f>SUM(L703:L705)</f>
        <v>10</v>
      </c>
      <c r="M706" s="2">
        <f>SUM(M703:M705)</f>
        <v>1.7021276595744681E-2</v>
      </c>
    </row>
    <row r="707" spans="1:13" ht="6" customHeight="1" thickBot="1" x14ac:dyDescent="0.45">
      <c r="A707" s="40"/>
      <c r="B707" s="34"/>
      <c r="C707" s="40"/>
      <c r="D707" s="55"/>
      <c r="E707" s="40"/>
      <c r="G707" s="73"/>
      <c r="H707" s="73"/>
      <c r="I707" s="80"/>
      <c r="J707" s="87"/>
      <c r="K707" s="40"/>
      <c r="L707" s="80"/>
      <c r="M707" s="90"/>
    </row>
    <row r="708" spans="1:13" ht="14.4" customHeight="1" x14ac:dyDescent="0.4">
      <c r="A708" s="452" t="s">
        <v>847</v>
      </c>
      <c r="B708" s="453"/>
      <c r="C708" s="453"/>
      <c r="D708" s="453"/>
      <c r="E708" s="453"/>
      <c r="F708" s="453"/>
      <c r="G708" s="453"/>
      <c r="H708" s="453"/>
      <c r="I708" s="453"/>
      <c r="J708" s="454"/>
      <c r="K708" s="140"/>
      <c r="L708" s="25" t="s">
        <v>69</v>
      </c>
      <c r="M708" s="26" t="s">
        <v>77</v>
      </c>
    </row>
    <row r="709" spans="1:13" x14ac:dyDescent="0.4">
      <c r="A709" s="135">
        <f>G703</f>
        <v>107</v>
      </c>
      <c r="B709" s="449"/>
      <c r="C709" s="450"/>
      <c r="D709" s="450"/>
      <c r="E709" s="450"/>
      <c r="F709" s="450"/>
      <c r="G709" s="450"/>
      <c r="H709" s="450"/>
      <c r="I709" s="450"/>
      <c r="J709" s="451"/>
      <c r="K709" s="40"/>
      <c r="L709" s="28"/>
      <c r="M709" s="29"/>
    </row>
    <row r="710" spans="1:13" x14ac:dyDescent="0.4">
      <c r="A710" s="135">
        <f t="shared" ref="A710:A711" si="51">G704</f>
        <v>108</v>
      </c>
      <c r="B710" s="449"/>
      <c r="C710" s="450"/>
      <c r="D710" s="450"/>
      <c r="E710" s="450"/>
      <c r="F710" s="450"/>
      <c r="G710" s="450"/>
      <c r="H710" s="450"/>
      <c r="I710" s="450"/>
      <c r="J710" s="451"/>
      <c r="K710" s="40"/>
      <c r="L710" s="28"/>
      <c r="M710" s="29"/>
    </row>
    <row r="711" spans="1:13" ht="13.2" thickBot="1" x14ac:dyDescent="0.45">
      <c r="A711" s="136">
        <f t="shared" si="51"/>
        <v>109</v>
      </c>
      <c r="B711" s="455"/>
      <c r="C711" s="456"/>
      <c r="D711" s="456"/>
      <c r="E711" s="456"/>
      <c r="F711" s="456"/>
      <c r="G711" s="456"/>
      <c r="H711" s="456"/>
      <c r="I711" s="456"/>
      <c r="J711" s="457"/>
      <c r="K711" s="40"/>
      <c r="L711" s="30"/>
      <c r="M711" s="31"/>
    </row>
    <row r="712" spans="1:13" ht="6" customHeight="1" thickBot="1" x14ac:dyDescent="0.45">
      <c r="K712" s="40"/>
    </row>
    <row r="713" spans="1:13" ht="37.799999999999997" x14ac:dyDescent="0.4">
      <c r="A713" s="442">
        <v>4.4000000000000004</v>
      </c>
      <c r="B713" s="445" t="s">
        <v>697</v>
      </c>
      <c r="C713" s="142" t="s">
        <v>53</v>
      </c>
      <c r="D713" s="144" t="s">
        <v>425</v>
      </c>
      <c r="E713" s="446">
        <f>I716</f>
        <v>8</v>
      </c>
      <c r="F713" s="143"/>
      <c r="G713" s="137">
        <v>110</v>
      </c>
      <c r="H713" s="4" t="s">
        <v>719</v>
      </c>
      <c r="I713" s="63">
        <v>4</v>
      </c>
      <c r="J713" s="64">
        <f>I713*8%/47</f>
        <v>6.8085106382978723E-3</v>
      </c>
      <c r="K713" s="140" t="str">
        <f t="shared" si="43"/>
        <v/>
      </c>
      <c r="L713" s="83">
        <v>4</v>
      </c>
      <c r="M713" s="64">
        <f>L713*8%/47</f>
        <v>6.8085106382978723E-3</v>
      </c>
    </row>
    <row r="714" spans="1:13" ht="25.2" customHeight="1" x14ac:dyDescent="0.4">
      <c r="A714" s="443"/>
      <c r="B714" s="434"/>
      <c r="C714" s="423" t="s">
        <v>79</v>
      </c>
      <c r="D714" s="422" t="s">
        <v>467</v>
      </c>
      <c r="E714" s="447"/>
      <c r="F714" s="421"/>
      <c r="G714" s="138">
        <v>111</v>
      </c>
      <c r="H714" s="168" t="s">
        <v>418</v>
      </c>
      <c r="I714" s="59">
        <v>2</v>
      </c>
      <c r="J714" s="1">
        <f>I714*8%/47</f>
        <v>3.4042553191489361E-3</v>
      </c>
      <c r="K714" s="140" t="str">
        <f t="shared" si="43"/>
        <v/>
      </c>
      <c r="L714" s="32">
        <v>2</v>
      </c>
      <c r="M714" s="1">
        <f>L714*8%/47</f>
        <v>3.4042553191489361E-3</v>
      </c>
    </row>
    <row r="715" spans="1:13" ht="25.2" x14ac:dyDescent="0.4">
      <c r="A715" s="443"/>
      <c r="B715" s="434"/>
      <c r="C715" s="423"/>
      <c r="D715" s="422"/>
      <c r="E715" s="447"/>
      <c r="F715" s="421"/>
      <c r="G715" s="138">
        <v>112</v>
      </c>
      <c r="H715" s="168" t="s">
        <v>107</v>
      </c>
      <c r="I715" s="59">
        <v>2</v>
      </c>
      <c r="J715" s="1">
        <f>I715*8%/47</f>
        <v>3.4042553191489361E-3</v>
      </c>
      <c r="K715" s="140" t="str">
        <f t="shared" si="43"/>
        <v/>
      </c>
      <c r="L715" s="32">
        <v>2</v>
      </c>
      <c r="M715" s="1">
        <f>L715*8%/47</f>
        <v>3.4042553191489361E-3</v>
      </c>
    </row>
    <row r="716" spans="1:13" ht="16.2" customHeight="1" thickBot="1" x14ac:dyDescent="0.45">
      <c r="A716" s="444"/>
      <c r="B716" s="435"/>
      <c r="C716" s="424"/>
      <c r="D716" s="425"/>
      <c r="E716" s="448"/>
      <c r="F716" s="6"/>
      <c r="G716" s="417" t="s">
        <v>4</v>
      </c>
      <c r="H716" s="418"/>
      <c r="I716" s="60">
        <f>SUM(I713:I715)</f>
        <v>8</v>
      </c>
      <c r="J716" s="2">
        <f>SUM(J713:J715)</f>
        <v>1.3617021276595745E-2</v>
      </c>
      <c r="K716" s="140" t="str">
        <f t="shared" ref="K716:K779" si="52">IF(AND(L716&gt;=0,L716&lt;=I716),"",IF(AND(L716&gt;I716),"*"))</f>
        <v/>
      </c>
      <c r="L716" s="3">
        <f>SUM(L713:L715)</f>
        <v>8</v>
      </c>
      <c r="M716" s="2">
        <f>SUM(M713:M715)</f>
        <v>1.3617021276595745E-2</v>
      </c>
    </row>
    <row r="717" spans="1:13" ht="6" customHeight="1" thickBot="1" x14ac:dyDescent="0.45">
      <c r="K717" s="40"/>
    </row>
    <row r="718" spans="1:13" ht="13.95" customHeight="1" x14ac:dyDescent="0.4">
      <c r="A718" s="410" t="s">
        <v>847</v>
      </c>
      <c r="B718" s="411"/>
      <c r="C718" s="411"/>
      <c r="D718" s="411"/>
      <c r="E718" s="411"/>
      <c r="F718" s="411"/>
      <c r="G718" s="411"/>
      <c r="H718" s="411"/>
      <c r="I718" s="411"/>
      <c r="J718" s="412"/>
      <c r="K718" s="140"/>
      <c r="L718" s="25" t="s">
        <v>69</v>
      </c>
      <c r="M718" s="26" t="s">
        <v>77</v>
      </c>
    </row>
    <row r="719" spans="1:13" x14ac:dyDescent="0.4">
      <c r="A719" s="135">
        <f>G713</f>
        <v>110</v>
      </c>
      <c r="B719" s="419"/>
      <c r="C719" s="419"/>
      <c r="D719" s="419"/>
      <c r="E719" s="419"/>
      <c r="F719" s="419"/>
      <c r="G719" s="419"/>
      <c r="H719" s="419"/>
      <c r="I719" s="419"/>
      <c r="J719" s="420"/>
      <c r="K719" s="40"/>
      <c r="L719" s="28"/>
      <c r="M719" s="29"/>
    </row>
    <row r="720" spans="1:13" x14ac:dyDescent="0.4">
      <c r="A720" s="135">
        <f t="shared" ref="A720:A721" si="53">G714</f>
        <v>111</v>
      </c>
      <c r="B720" s="419"/>
      <c r="C720" s="419"/>
      <c r="D720" s="419"/>
      <c r="E720" s="419"/>
      <c r="F720" s="419"/>
      <c r="G720" s="419"/>
      <c r="H720" s="419"/>
      <c r="I720" s="419"/>
      <c r="J720" s="420"/>
      <c r="K720" s="40"/>
      <c r="L720" s="28"/>
      <c r="M720" s="29"/>
    </row>
    <row r="721" spans="1:13" ht="13.2" thickBot="1" x14ac:dyDescent="0.45">
      <c r="A721" s="136">
        <f t="shared" si="53"/>
        <v>112</v>
      </c>
      <c r="B721" s="440"/>
      <c r="C721" s="440"/>
      <c r="D721" s="440"/>
      <c r="E721" s="440"/>
      <c r="F721" s="440"/>
      <c r="G721" s="440"/>
      <c r="H721" s="440"/>
      <c r="I721" s="440"/>
      <c r="J721" s="441"/>
      <c r="K721" s="40"/>
      <c r="L721" s="30"/>
      <c r="M721" s="31"/>
    </row>
    <row r="722" spans="1:13" ht="6" customHeight="1" thickBot="1" x14ac:dyDescent="0.45">
      <c r="K722" s="40"/>
    </row>
    <row r="723" spans="1:13" ht="24" customHeight="1" x14ac:dyDescent="0.4">
      <c r="A723" s="410" t="s">
        <v>696</v>
      </c>
      <c r="B723" s="411"/>
      <c r="C723" s="411"/>
      <c r="D723" s="411"/>
      <c r="E723" s="412"/>
      <c r="F723" s="475"/>
      <c r="G723" s="493" t="s">
        <v>17</v>
      </c>
      <c r="H723" s="494"/>
      <c r="I723" s="478">
        <f>I739+I762+I779+I793+I808+I824</f>
        <v>105</v>
      </c>
      <c r="J723" s="479"/>
      <c r="K723" s="140"/>
      <c r="L723" s="172" t="s">
        <v>423</v>
      </c>
      <c r="M723" s="170">
        <f>L739+L762+L779+L793+L808+L824</f>
        <v>85</v>
      </c>
    </row>
    <row r="724" spans="1:13" ht="25.2" customHeight="1" x14ac:dyDescent="0.4">
      <c r="A724" s="438" t="s">
        <v>336</v>
      </c>
      <c r="B724" s="427" t="s">
        <v>86</v>
      </c>
      <c r="C724" s="428" t="s">
        <v>178</v>
      </c>
      <c r="D724" s="427" t="s">
        <v>87</v>
      </c>
      <c r="E724" s="429" t="s">
        <v>2</v>
      </c>
      <c r="F724" s="475"/>
      <c r="G724" s="489" t="s">
        <v>83</v>
      </c>
      <c r="H724" s="491" t="s">
        <v>84</v>
      </c>
      <c r="I724" s="484" t="s">
        <v>88</v>
      </c>
      <c r="J724" s="486" t="s">
        <v>3</v>
      </c>
      <c r="K724" s="140"/>
      <c r="L724" s="438" t="s">
        <v>846</v>
      </c>
      <c r="M724" s="429"/>
    </row>
    <row r="725" spans="1:13" x14ac:dyDescent="0.4">
      <c r="A725" s="438"/>
      <c r="B725" s="427"/>
      <c r="C725" s="428"/>
      <c r="D725" s="427"/>
      <c r="E725" s="429"/>
      <c r="F725" s="7"/>
      <c r="G725" s="490"/>
      <c r="H725" s="492"/>
      <c r="I725" s="485"/>
      <c r="J725" s="487"/>
      <c r="K725" s="140"/>
      <c r="L725" s="166" t="s">
        <v>0</v>
      </c>
      <c r="M725" s="167" t="s">
        <v>1</v>
      </c>
    </row>
    <row r="726" spans="1:13" ht="25.2" customHeight="1" x14ac:dyDescent="0.4">
      <c r="A726" s="432">
        <v>5.0999999999999996</v>
      </c>
      <c r="B726" s="434" t="s">
        <v>327</v>
      </c>
      <c r="C726" s="422" t="s">
        <v>18</v>
      </c>
      <c r="D726" s="422" t="s">
        <v>454</v>
      </c>
      <c r="E726" s="429">
        <f>I739</f>
        <v>38</v>
      </c>
      <c r="F726" s="7"/>
      <c r="G726" s="56">
        <v>113</v>
      </c>
      <c r="H726" s="190" t="s">
        <v>476</v>
      </c>
      <c r="I726" s="173">
        <v>2</v>
      </c>
      <c r="J726" s="174">
        <f>I726*14%/105</f>
        <v>2.666666666666667E-3</v>
      </c>
      <c r="K726" s="140" t="str">
        <f t="shared" si="52"/>
        <v/>
      </c>
      <c r="L726" s="175">
        <v>2</v>
      </c>
      <c r="M726" s="174">
        <f>L726*14%/105</f>
        <v>2.666666666666667E-3</v>
      </c>
    </row>
    <row r="727" spans="1:13" ht="15.6" customHeight="1" x14ac:dyDescent="0.4">
      <c r="A727" s="432"/>
      <c r="B727" s="434"/>
      <c r="C727" s="422"/>
      <c r="D727" s="422"/>
      <c r="E727" s="429"/>
      <c r="F727" s="7"/>
      <c r="G727" s="56">
        <v>114</v>
      </c>
      <c r="H727" s="190" t="s">
        <v>477</v>
      </c>
      <c r="I727" s="173">
        <v>2</v>
      </c>
      <c r="J727" s="174">
        <f t="shared" ref="J727:J738" si="54">I727*14%/105</f>
        <v>2.666666666666667E-3</v>
      </c>
      <c r="K727" s="140" t="str">
        <f t="shared" si="52"/>
        <v/>
      </c>
      <c r="L727" s="175"/>
      <c r="M727" s="174">
        <f t="shared" ref="M727:M738" si="55">L727*14%/105</f>
        <v>0</v>
      </c>
    </row>
    <row r="728" spans="1:13" ht="95.4" customHeight="1" x14ac:dyDescent="0.4">
      <c r="A728" s="432"/>
      <c r="B728" s="434"/>
      <c r="C728" s="422" t="s">
        <v>74</v>
      </c>
      <c r="D728" s="422" t="s">
        <v>446</v>
      </c>
      <c r="E728" s="429"/>
      <c r="F728" s="421"/>
      <c r="G728" s="56">
        <v>115</v>
      </c>
      <c r="H728" s="58" t="s">
        <v>881</v>
      </c>
      <c r="I728" s="59">
        <v>3</v>
      </c>
      <c r="J728" s="174">
        <f t="shared" si="54"/>
        <v>4.0000000000000001E-3</v>
      </c>
      <c r="K728" s="140" t="str">
        <f t="shared" si="52"/>
        <v/>
      </c>
      <c r="L728" s="32">
        <v>3</v>
      </c>
      <c r="M728" s="174">
        <f t="shared" si="55"/>
        <v>4.0000000000000001E-3</v>
      </c>
    </row>
    <row r="729" spans="1:13" ht="119.4" customHeight="1" x14ac:dyDescent="0.4">
      <c r="A729" s="432"/>
      <c r="B729" s="434"/>
      <c r="C729" s="422"/>
      <c r="D729" s="422"/>
      <c r="E729" s="429"/>
      <c r="F729" s="421"/>
      <c r="G729" s="138">
        <v>116</v>
      </c>
      <c r="H729" s="58" t="s">
        <v>873</v>
      </c>
      <c r="I729" s="59">
        <v>3</v>
      </c>
      <c r="J729" s="174">
        <f t="shared" si="54"/>
        <v>4.0000000000000001E-3</v>
      </c>
      <c r="K729" s="140" t="str">
        <f t="shared" si="52"/>
        <v/>
      </c>
      <c r="L729" s="32">
        <v>3</v>
      </c>
      <c r="M729" s="174">
        <f t="shared" si="55"/>
        <v>4.0000000000000001E-3</v>
      </c>
    </row>
    <row r="730" spans="1:13" ht="28.2" customHeight="1" x14ac:dyDescent="0.4">
      <c r="A730" s="432"/>
      <c r="B730" s="434"/>
      <c r="C730" s="422" t="s">
        <v>65</v>
      </c>
      <c r="D730" s="422" t="s">
        <v>518</v>
      </c>
      <c r="E730" s="429"/>
      <c r="F730" s="421"/>
      <c r="G730" s="138">
        <v>117</v>
      </c>
      <c r="H730" s="58" t="s">
        <v>370</v>
      </c>
      <c r="I730" s="59">
        <v>4</v>
      </c>
      <c r="J730" s="174">
        <f t="shared" si="54"/>
        <v>5.333333333333334E-3</v>
      </c>
      <c r="K730" s="140" t="str">
        <f t="shared" si="52"/>
        <v/>
      </c>
      <c r="L730" s="32"/>
      <c r="M730" s="174">
        <f t="shared" si="55"/>
        <v>0</v>
      </c>
    </row>
    <row r="731" spans="1:13" ht="23.4" customHeight="1" x14ac:dyDescent="0.4">
      <c r="A731" s="432"/>
      <c r="B731" s="434"/>
      <c r="C731" s="422"/>
      <c r="D731" s="422"/>
      <c r="E731" s="429"/>
      <c r="F731" s="421"/>
      <c r="G731" s="138">
        <v>118</v>
      </c>
      <c r="H731" s="58" t="s">
        <v>654</v>
      </c>
      <c r="I731" s="59">
        <v>2</v>
      </c>
      <c r="J731" s="174">
        <f t="shared" si="54"/>
        <v>2.666666666666667E-3</v>
      </c>
      <c r="K731" s="140" t="str">
        <f t="shared" si="52"/>
        <v/>
      </c>
      <c r="L731" s="32"/>
      <c r="M731" s="174">
        <f t="shared" si="55"/>
        <v>0</v>
      </c>
    </row>
    <row r="732" spans="1:13" ht="100.8" x14ac:dyDescent="0.4">
      <c r="A732" s="432"/>
      <c r="B732" s="434"/>
      <c r="C732" s="134" t="s">
        <v>156</v>
      </c>
      <c r="D732" s="134" t="s">
        <v>293</v>
      </c>
      <c r="E732" s="429"/>
      <c r="F732" s="143"/>
      <c r="G732" s="138">
        <v>119</v>
      </c>
      <c r="H732" s="58" t="s">
        <v>347</v>
      </c>
      <c r="I732" s="59">
        <v>4</v>
      </c>
      <c r="J732" s="174">
        <f t="shared" si="54"/>
        <v>5.333333333333334E-3</v>
      </c>
      <c r="K732" s="140" t="str">
        <f t="shared" si="52"/>
        <v/>
      </c>
      <c r="L732" s="32"/>
      <c r="M732" s="174">
        <f t="shared" si="55"/>
        <v>0</v>
      </c>
    </row>
    <row r="733" spans="1:13" ht="31.2" customHeight="1" x14ac:dyDescent="0.4">
      <c r="A733" s="432"/>
      <c r="B733" s="434"/>
      <c r="C733" s="422" t="s">
        <v>157</v>
      </c>
      <c r="D733" s="422" t="s">
        <v>294</v>
      </c>
      <c r="E733" s="429"/>
      <c r="F733" s="421"/>
      <c r="G733" s="138">
        <v>120</v>
      </c>
      <c r="H733" s="58" t="s">
        <v>295</v>
      </c>
      <c r="I733" s="59">
        <v>2</v>
      </c>
      <c r="J733" s="174">
        <f t="shared" si="54"/>
        <v>2.666666666666667E-3</v>
      </c>
      <c r="K733" s="140" t="str">
        <f t="shared" si="52"/>
        <v/>
      </c>
      <c r="L733" s="32"/>
      <c r="M733" s="174">
        <f t="shared" si="55"/>
        <v>0</v>
      </c>
    </row>
    <row r="734" spans="1:13" ht="22.95" customHeight="1" x14ac:dyDescent="0.4">
      <c r="A734" s="432"/>
      <c r="B734" s="434"/>
      <c r="C734" s="422"/>
      <c r="D734" s="422"/>
      <c r="E734" s="429"/>
      <c r="F734" s="421"/>
      <c r="G734" s="138">
        <v>121</v>
      </c>
      <c r="H734" s="58" t="s">
        <v>655</v>
      </c>
      <c r="I734" s="59">
        <v>2</v>
      </c>
      <c r="J734" s="174">
        <f t="shared" si="54"/>
        <v>2.666666666666667E-3</v>
      </c>
      <c r="K734" s="140" t="str">
        <f t="shared" si="52"/>
        <v/>
      </c>
      <c r="L734" s="32"/>
      <c r="M734" s="174">
        <f t="shared" si="55"/>
        <v>0</v>
      </c>
    </row>
    <row r="735" spans="1:13" ht="78.599999999999994" customHeight="1" x14ac:dyDescent="0.4">
      <c r="A735" s="432"/>
      <c r="B735" s="434"/>
      <c r="C735" s="134" t="s">
        <v>158</v>
      </c>
      <c r="D735" s="134" t="s">
        <v>246</v>
      </c>
      <c r="E735" s="429"/>
      <c r="F735" s="11"/>
      <c r="G735" s="138">
        <v>122</v>
      </c>
      <c r="H735" s="58" t="s">
        <v>882</v>
      </c>
      <c r="I735" s="59">
        <v>4</v>
      </c>
      <c r="J735" s="174">
        <f t="shared" si="54"/>
        <v>5.333333333333334E-3</v>
      </c>
      <c r="K735" s="140" t="str">
        <f t="shared" si="52"/>
        <v/>
      </c>
      <c r="L735" s="32"/>
      <c r="M735" s="174">
        <f t="shared" si="55"/>
        <v>0</v>
      </c>
    </row>
    <row r="736" spans="1:13" ht="49.2" customHeight="1" x14ac:dyDescent="0.4">
      <c r="A736" s="432"/>
      <c r="B736" s="434"/>
      <c r="C736" s="422" t="s">
        <v>159</v>
      </c>
      <c r="D736" s="422" t="s">
        <v>179</v>
      </c>
      <c r="E736" s="429"/>
      <c r="F736" s="421"/>
      <c r="G736" s="138">
        <v>123</v>
      </c>
      <c r="H736" s="58" t="s">
        <v>718</v>
      </c>
      <c r="I736" s="59">
        <v>4</v>
      </c>
      <c r="J736" s="174">
        <f t="shared" si="54"/>
        <v>5.333333333333334E-3</v>
      </c>
      <c r="K736" s="140" t="str">
        <f t="shared" si="52"/>
        <v/>
      </c>
      <c r="L736" s="32">
        <v>4</v>
      </c>
      <c r="M736" s="174">
        <f t="shared" si="55"/>
        <v>5.333333333333334E-3</v>
      </c>
    </row>
    <row r="737" spans="1:13" ht="15.6" customHeight="1" x14ac:dyDescent="0.4">
      <c r="A737" s="432"/>
      <c r="B737" s="434"/>
      <c r="C737" s="422"/>
      <c r="D737" s="422"/>
      <c r="E737" s="429"/>
      <c r="F737" s="421"/>
      <c r="G737" s="138">
        <v>124</v>
      </c>
      <c r="H737" s="58" t="s">
        <v>634</v>
      </c>
      <c r="I737" s="59">
        <v>4</v>
      </c>
      <c r="J737" s="174">
        <f t="shared" si="54"/>
        <v>5.333333333333334E-3</v>
      </c>
      <c r="K737" s="140" t="str">
        <f t="shared" si="52"/>
        <v/>
      </c>
      <c r="L737" s="32">
        <v>4</v>
      </c>
      <c r="M737" s="174">
        <f t="shared" si="55"/>
        <v>5.333333333333334E-3</v>
      </c>
    </row>
    <row r="738" spans="1:13" ht="37.200000000000003" customHeight="1" x14ac:dyDescent="0.4">
      <c r="A738" s="432"/>
      <c r="B738" s="434"/>
      <c r="C738" s="422" t="s">
        <v>337</v>
      </c>
      <c r="D738" s="422" t="s">
        <v>635</v>
      </c>
      <c r="E738" s="429"/>
      <c r="F738" s="143"/>
      <c r="G738" s="138">
        <v>125</v>
      </c>
      <c r="H738" s="58" t="s">
        <v>636</v>
      </c>
      <c r="I738" s="59">
        <v>2</v>
      </c>
      <c r="J738" s="174">
        <f t="shared" si="54"/>
        <v>2.666666666666667E-3</v>
      </c>
      <c r="K738" s="140" t="str">
        <f t="shared" si="52"/>
        <v/>
      </c>
      <c r="L738" s="32">
        <v>2</v>
      </c>
      <c r="M738" s="174">
        <f t="shared" si="55"/>
        <v>2.666666666666667E-3</v>
      </c>
    </row>
    <row r="739" spans="1:13" ht="16.2" customHeight="1" thickBot="1" x14ac:dyDescent="0.45">
      <c r="A739" s="433"/>
      <c r="B739" s="435"/>
      <c r="C739" s="425"/>
      <c r="D739" s="425"/>
      <c r="E739" s="469"/>
      <c r="F739" s="11"/>
      <c r="G739" s="417" t="s">
        <v>4</v>
      </c>
      <c r="H739" s="418"/>
      <c r="I739" s="65">
        <f>SUM(I726:I738)</f>
        <v>38</v>
      </c>
      <c r="J739" s="13">
        <f>SUM(J726:J738)</f>
        <v>5.0666666666666679E-2</v>
      </c>
      <c r="K739" s="140" t="str">
        <f t="shared" si="52"/>
        <v/>
      </c>
      <c r="L739" s="14">
        <f>SUM(L726:L738)</f>
        <v>18</v>
      </c>
      <c r="M739" s="13">
        <f>SUM(M726:M738)</f>
        <v>2.4000000000000004E-2</v>
      </c>
    </row>
    <row r="740" spans="1:13" ht="6" customHeight="1" thickBot="1" x14ac:dyDescent="0.45">
      <c r="A740" s="22"/>
      <c r="B740" s="34"/>
      <c r="C740" s="22"/>
      <c r="D740" s="55"/>
      <c r="E740" s="22"/>
      <c r="F740" s="9"/>
      <c r="G740" s="73"/>
      <c r="H740" s="73"/>
      <c r="I740" s="74"/>
      <c r="J740" s="75"/>
      <c r="K740" s="40"/>
      <c r="L740" s="74"/>
      <c r="M740" s="75"/>
    </row>
    <row r="741" spans="1:13" x14ac:dyDescent="0.4">
      <c r="A741" s="410" t="s">
        <v>847</v>
      </c>
      <c r="B741" s="411"/>
      <c r="C741" s="411"/>
      <c r="D741" s="411"/>
      <c r="E741" s="411"/>
      <c r="F741" s="411"/>
      <c r="G741" s="411"/>
      <c r="H741" s="411"/>
      <c r="I741" s="411"/>
      <c r="J741" s="412"/>
      <c r="K741" s="140"/>
      <c r="L741" s="25" t="s">
        <v>69</v>
      </c>
      <c r="M741" s="26" t="s">
        <v>77</v>
      </c>
    </row>
    <row r="742" spans="1:13" x14ac:dyDescent="0.4">
      <c r="A742" s="135">
        <f>G726</f>
        <v>113</v>
      </c>
      <c r="B742" s="419"/>
      <c r="C742" s="419"/>
      <c r="D742" s="419"/>
      <c r="E742" s="419"/>
      <c r="F742" s="419"/>
      <c r="G742" s="419"/>
      <c r="H742" s="419"/>
      <c r="I742" s="419"/>
      <c r="J742" s="420"/>
      <c r="K742" s="40"/>
      <c r="L742" s="28"/>
      <c r="M742" s="29"/>
    </row>
    <row r="743" spans="1:13" x14ac:dyDescent="0.4">
      <c r="A743" s="135">
        <f t="shared" ref="A743:A753" si="56">G727</f>
        <v>114</v>
      </c>
      <c r="B743" s="419"/>
      <c r="C743" s="419"/>
      <c r="D743" s="419"/>
      <c r="E743" s="419"/>
      <c r="F743" s="419"/>
      <c r="G743" s="419"/>
      <c r="H743" s="419"/>
      <c r="I743" s="419"/>
      <c r="J743" s="420"/>
      <c r="K743" s="40"/>
      <c r="L743" s="28"/>
      <c r="M743" s="29"/>
    </row>
    <row r="744" spans="1:13" x14ac:dyDescent="0.4">
      <c r="A744" s="135">
        <f t="shared" si="56"/>
        <v>115</v>
      </c>
      <c r="B744" s="419"/>
      <c r="C744" s="419"/>
      <c r="D744" s="419"/>
      <c r="E744" s="419"/>
      <c r="F744" s="419"/>
      <c r="G744" s="419"/>
      <c r="H744" s="419"/>
      <c r="I744" s="419"/>
      <c r="J744" s="420"/>
      <c r="K744" s="40"/>
      <c r="L744" s="28"/>
      <c r="M744" s="29"/>
    </row>
    <row r="745" spans="1:13" x14ac:dyDescent="0.4">
      <c r="A745" s="135">
        <f t="shared" si="56"/>
        <v>116</v>
      </c>
      <c r="B745" s="419"/>
      <c r="C745" s="419"/>
      <c r="D745" s="419"/>
      <c r="E745" s="419"/>
      <c r="F745" s="419"/>
      <c r="G745" s="419"/>
      <c r="H745" s="419"/>
      <c r="I745" s="419"/>
      <c r="J745" s="420"/>
      <c r="K745" s="40"/>
      <c r="L745" s="28"/>
      <c r="M745" s="29"/>
    </row>
    <row r="746" spans="1:13" x14ac:dyDescent="0.4">
      <c r="A746" s="135">
        <f t="shared" si="56"/>
        <v>117</v>
      </c>
      <c r="B746" s="419"/>
      <c r="C746" s="419"/>
      <c r="D746" s="419"/>
      <c r="E746" s="419"/>
      <c r="F746" s="419"/>
      <c r="G746" s="419"/>
      <c r="H746" s="419"/>
      <c r="I746" s="419"/>
      <c r="J746" s="420"/>
      <c r="K746" s="40"/>
      <c r="L746" s="28"/>
      <c r="M746" s="29"/>
    </row>
    <row r="747" spans="1:13" x14ac:dyDescent="0.4">
      <c r="A747" s="135">
        <f t="shared" si="56"/>
        <v>118</v>
      </c>
      <c r="B747" s="419"/>
      <c r="C747" s="419"/>
      <c r="D747" s="419"/>
      <c r="E747" s="419"/>
      <c r="F747" s="419"/>
      <c r="G747" s="419"/>
      <c r="H747" s="419"/>
      <c r="I747" s="419"/>
      <c r="J747" s="420"/>
      <c r="K747" s="40"/>
      <c r="L747" s="28"/>
      <c r="M747" s="29"/>
    </row>
    <row r="748" spans="1:13" x14ac:dyDescent="0.4">
      <c r="A748" s="135">
        <f t="shared" si="56"/>
        <v>119</v>
      </c>
      <c r="B748" s="419"/>
      <c r="C748" s="419"/>
      <c r="D748" s="419"/>
      <c r="E748" s="419"/>
      <c r="F748" s="419"/>
      <c r="G748" s="419"/>
      <c r="H748" s="419"/>
      <c r="I748" s="419"/>
      <c r="J748" s="420"/>
      <c r="K748" s="40"/>
      <c r="L748" s="28"/>
      <c r="M748" s="29"/>
    </row>
    <row r="749" spans="1:13" x14ac:dyDescent="0.4">
      <c r="A749" s="135">
        <f t="shared" si="56"/>
        <v>120</v>
      </c>
      <c r="B749" s="419"/>
      <c r="C749" s="419"/>
      <c r="D749" s="419"/>
      <c r="E749" s="419"/>
      <c r="F749" s="419"/>
      <c r="G749" s="419"/>
      <c r="H749" s="419"/>
      <c r="I749" s="419"/>
      <c r="J749" s="420"/>
      <c r="K749" s="40"/>
      <c r="L749" s="28"/>
      <c r="M749" s="29"/>
    </row>
    <row r="750" spans="1:13" x14ac:dyDescent="0.4">
      <c r="A750" s="135">
        <f t="shared" si="56"/>
        <v>121</v>
      </c>
      <c r="B750" s="419"/>
      <c r="C750" s="419"/>
      <c r="D750" s="419"/>
      <c r="E750" s="419"/>
      <c r="F750" s="419"/>
      <c r="G750" s="419"/>
      <c r="H750" s="419"/>
      <c r="I750" s="419"/>
      <c r="J750" s="420"/>
      <c r="K750" s="40"/>
      <c r="L750" s="28"/>
      <c r="M750" s="29"/>
    </row>
    <row r="751" spans="1:13" x14ac:dyDescent="0.4">
      <c r="A751" s="135">
        <f t="shared" si="56"/>
        <v>122</v>
      </c>
      <c r="B751" s="419"/>
      <c r="C751" s="419"/>
      <c r="D751" s="419"/>
      <c r="E751" s="419"/>
      <c r="F751" s="419"/>
      <c r="G751" s="419"/>
      <c r="H751" s="419"/>
      <c r="I751" s="419"/>
      <c r="J751" s="420"/>
      <c r="K751" s="40"/>
      <c r="L751" s="28"/>
      <c r="M751" s="29"/>
    </row>
    <row r="752" spans="1:13" x14ac:dyDescent="0.4">
      <c r="A752" s="135">
        <f t="shared" si="56"/>
        <v>123</v>
      </c>
      <c r="B752" s="419"/>
      <c r="C752" s="419"/>
      <c r="D752" s="419"/>
      <c r="E752" s="419"/>
      <c r="F752" s="419"/>
      <c r="G752" s="419"/>
      <c r="H752" s="419"/>
      <c r="I752" s="419"/>
      <c r="J752" s="420"/>
      <c r="K752" s="40"/>
      <c r="L752" s="28"/>
      <c r="M752" s="29"/>
    </row>
    <row r="753" spans="1:13" x14ac:dyDescent="0.4">
      <c r="A753" s="135">
        <f t="shared" si="56"/>
        <v>124</v>
      </c>
      <c r="B753" s="419"/>
      <c r="C753" s="419"/>
      <c r="D753" s="419"/>
      <c r="E753" s="419"/>
      <c r="F753" s="419"/>
      <c r="G753" s="419"/>
      <c r="H753" s="419"/>
      <c r="I753" s="419"/>
      <c r="J753" s="420"/>
      <c r="K753" s="40"/>
      <c r="L753" s="28"/>
      <c r="M753" s="29"/>
    </row>
    <row r="754" spans="1:13" ht="13.2" thickBot="1" x14ac:dyDescent="0.45">
      <c r="A754" s="136">
        <f>G738</f>
        <v>125</v>
      </c>
      <c r="B754" s="440"/>
      <c r="C754" s="440"/>
      <c r="D754" s="440"/>
      <c r="E754" s="440"/>
      <c r="F754" s="440"/>
      <c r="G754" s="440"/>
      <c r="H754" s="440"/>
      <c r="I754" s="440"/>
      <c r="J754" s="441"/>
      <c r="K754" s="40"/>
      <c r="L754" s="30"/>
      <c r="M754" s="31"/>
    </row>
    <row r="755" spans="1:13" ht="6" customHeight="1" thickBot="1" x14ac:dyDescent="0.45">
      <c r="A755" s="22"/>
      <c r="B755" s="34"/>
      <c r="C755" s="22"/>
      <c r="D755" s="34"/>
      <c r="E755" s="22"/>
      <c r="F755" s="9"/>
      <c r="G755" s="89"/>
      <c r="H755" s="55"/>
      <c r="I755" s="74"/>
      <c r="J755" s="75"/>
      <c r="K755" s="40"/>
      <c r="L755" s="74"/>
      <c r="M755" s="75"/>
    </row>
    <row r="756" spans="1:13" ht="25.2" customHeight="1" x14ac:dyDescent="0.4">
      <c r="A756" s="442">
        <v>5.2</v>
      </c>
      <c r="B756" s="445" t="s">
        <v>271</v>
      </c>
      <c r="C756" s="458" t="s">
        <v>19</v>
      </c>
      <c r="D756" s="459" t="s">
        <v>519</v>
      </c>
      <c r="E756" s="446">
        <f>I762</f>
        <v>14</v>
      </c>
      <c r="F756" s="483"/>
      <c r="G756" s="137">
        <v>126</v>
      </c>
      <c r="H756" s="4" t="s">
        <v>398</v>
      </c>
      <c r="I756" s="63">
        <v>2</v>
      </c>
      <c r="J756" s="64">
        <f>I756*14%/105</f>
        <v>2.666666666666667E-3</v>
      </c>
      <c r="K756" s="140" t="str">
        <f t="shared" si="52"/>
        <v/>
      </c>
      <c r="L756" s="83">
        <v>2</v>
      </c>
      <c r="M756" s="64">
        <f>L756*14%/105</f>
        <v>2.666666666666667E-3</v>
      </c>
    </row>
    <row r="757" spans="1:13" ht="25.2" x14ac:dyDescent="0.4">
      <c r="A757" s="443"/>
      <c r="B757" s="434"/>
      <c r="C757" s="423"/>
      <c r="D757" s="422"/>
      <c r="E757" s="447"/>
      <c r="F757" s="483"/>
      <c r="G757" s="138">
        <v>127</v>
      </c>
      <c r="H757" s="58" t="s">
        <v>408</v>
      </c>
      <c r="I757" s="59">
        <v>2</v>
      </c>
      <c r="J757" s="1">
        <f>I757*14%/105</f>
        <v>2.666666666666667E-3</v>
      </c>
      <c r="K757" s="140" t="str">
        <f t="shared" si="52"/>
        <v/>
      </c>
      <c r="L757" s="32">
        <v>2</v>
      </c>
      <c r="M757" s="1">
        <f>L757*14%/105</f>
        <v>2.666666666666667E-3</v>
      </c>
    </row>
    <row r="758" spans="1:13" ht="15.6" customHeight="1" x14ac:dyDescent="0.4">
      <c r="A758" s="443"/>
      <c r="B758" s="434"/>
      <c r="C758" s="423"/>
      <c r="D758" s="422"/>
      <c r="E758" s="447"/>
      <c r="F758" s="483"/>
      <c r="G758" s="138">
        <v>128</v>
      </c>
      <c r="H758" s="58" t="s">
        <v>108</v>
      </c>
      <c r="I758" s="59">
        <v>2</v>
      </c>
      <c r="J758" s="1">
        <f t="shared" ref="J758:J761" si="57">I758*14%/105</f>
        <v>2.666666666666667E-3</v>
      </c>
      <c r="K758" s="140" t="str">
        <f t="shared" si="52"/>
        <v/>
      </c>
      <c r="L758" s="32">
        <v>2</v>
      </c>
      <c r="M758" s="1">
        <f t="shared" ref="M758:M761" si="58">L758*14%/105</f>
        <v>2.666666666666667E-3</v>
      </c>
    </row>
    <row r="759" spans="1:13" ht="37.799999999999997" x14ac:dyDescent="0.4">
      <c r="A759" s="443"/>
      <c r="B759" s="434"/>
      <c r="C759" s="141" t="s">
        <v>234</v>
      </c>
      <c r="D759" s="134" t="s">
        <v>328</v>
      </c>
      <c r="E759" s="447"/>
      <c r="F759" s="143"/>
      <c r="G759" s="138">
        <v>129</v>
      </c>
      <c r="H759" s="58" t="s">
        <v>502</v>
      </c>
      <c r="I759" s="59">
        <v>2</v>
      </c>
      <c r="J759" s="1">
        <f t="shared" si="57"/>
        <v>2.666666666666667E-3</v>
      </c>
      <c r="K759" s="140" t="str">
        <f t="shared" si="52"/>
        <v/>
      </c>
      <c r="L759" s="32">
        <v>2</v>
      </c>
      <c r="M759" s="1">
        <f t="shared" si="58"/>
        <v>2.666666666666667E-3</v>
      </c>
    </row>
    <row r="760" spans="1:13" ht="35.4" customHeight="1" x14ac:dyDescent="0.4">
      <c r="A760" s="443"/>
      <c r="B760" s="434"/>
      <c r="C760" s="423" t="s">
        <v>160</v>
      </c>
      <c r="D760" s="422" t="s">
        <v>637</v>
      </c>
      <c r="E760" s="447"/>
      <c r="F760" s="421"/>
      <c r="G760" s="138">
        <v>130</v>
      </c>
      <c r="H760" s="58" t="s">
        <v>656</v>
      </c>
      <c r="I760" s="59">
        <v>4</v>
      </c>
      <c r="J760" s="1">
        <f t="shared" si="57"/>
        <v>5.333333333333334E-3</v>
      </c>
      <c r="K760" s="140" t="str">
        <f t="shared" si="52"/>
        <v/>
      </c>
      <c r="L760" s="32">
        <v>4</v>
      </c>
      <c r="M760" s="1">
        <f t="shared" si="58"/>
        <v>5.333333333333334E-3</v>
      </c>
    </row>
    <row r="761" spans="1:13" ht="15.6" customHeight="1" x14ac:dyDescent="0.4">
      <c r="A761" s="443"/>
      <c r="B761" s="434"/>
      <c r="C761" s="423"/>
      <c r="D761" s="422"/>
      <c r="E761" s="447"/>
      <c r="F761" s="421"/>
      <c r="G761" s="138">
        <v>131</v>
      </c>
      <c r="H761" s="58" t="s">
        <v>613</v>
      </c>
      <c r="I761" s="59">
        <v>2</v>
      </c>
      <c r="J761" s="1">
        <f t="shared" si="57"/>
        <v>2.666666666666667E-3</v>
      </c>
      <c r="K761" s="140" t="str">
        <f t="shared" si="52"/>
        <v/>
      </c>
      <c r="L761" s="32">
        <v>2</v>
      </c>
      <c r="M761" s="1">
        <f t="shared" si="58"/>
        <v>2.666666666666667E-3</v>
      </c>
    </row>
    <row r="762" spans="1:13" ht="16.2" customHeight="1" thickBot="1" x14ac:dyDescent="0.45">
      <c r="A762" s="444"/>
      <c r="B762" s="435"/>
      <c r="C762" s="424"/>
      <c r="D762" s="425"/>
      <c r="E762" s="448"/>
      <c r="F762" s="6"/>
      <c r="G762" s="417" t="s">
        <v>4</v>
      </c>
      <c r="H762" s="418"/>
      <c r="I762" s="60">
        <f>SUM(I756:I761)</f>
        <v>14</v>
      </c>
      <c r="J762" s="2">
        <f>SUM(J756:J761)</f>
        <v>1.8666666666666668E-2</v>
      </c>
      <c r="K762" s="140" t="str">
        <f t="shared" si="52"/>
        <v/>
      </c>
      <c r="L762" s="3">
        <f>SUM(L756:L761)</f>
        <v>14</v>
      </c>
      <c r="M762" s="2">
        <f>SUM(M756:M761)</f>
        <v>1.8666666666666668E-2</v>
      </c>
    </row>
    <row r="763" spans="1:13" ht="6" customHeight="1" thickBot="1" x14ac:dyDescent="0.45">
      <c r="A763" s="40"/>
      <c r="B763" s="34"/>
      <c r="C763" s="40"/>
      <c r="D763" s="55"/>
      <c r="E763" s="40"/>
      <c r="G763" s="73"/>
      <c r="H763" s="73"/>
      <c r="I763" s="80"/>
      <c r="J763" s="81"/>
      <c r="K763" s="40"/>
      <c r="L763" s="84"/>
      <c r="M763" s="91"/>
    </row>
    <row r="764" spans="1:13" ht="12.6" customHeight="1" x14ac:dyDescent="0.4">
      <c r="A764" s="410" t="s">
        <v>847</v>
      </c>
      <c r="B764" s="411"/>
      <c r="C764" s="411"/>
      <c r="D764" s="411"/>
      <c r="E764" s="411"/>
      <c r="F764" s="411"/>
      <c r="G764" s="411"/>
      <c r="H764" s="411"/>
      <c r="I764" s="411"/>
      <c r="J764" s="412"/>
      <c r="K764" s="140"/>
      <c r="L764" s="25" t="s">
        <v>69</v>
      </c>
      <c r="M764" s="26" t="s">
        <v>77</v>
      </c>
    </row>
    <row r="765" spans="1:13" x14ac:dyDescent="0.4">
      <c r="A765" s="135">
        <f t="shared" ref="A765:A770" si="59">G756</f>
        <v>126</v>
      </c>
      <c r="B765" s="419"/>
      <c r="C765" s="419"/>
      <c r="D765" s="419"/>
      <c r="E765" s="419"/>
      <c r="F765" s="419"/>
      <c r="G765" s="419"/>
      <c r="H765" s="419"/>
      <c r="I765" s="419"/>
      <c r="J765" s="420"/>
      <c r="K765" s="40"/>
      <c r="L765" s="28"/>
      <c r="M765" s="29"/>
    </row>
    <row r="766" spans="1:13" x14ac:dyDescent="0.4">
      <c r="A766" s="135">
        <f t="shared" si="59"/>
        <v>127</v>
      </c>
      <c r="B766" s="419"/>
      <c r="C766" s="419"/>
      <c r="D766" s="419"/>
      <c r="E766" s="419"/>
      <c r="F766" s="419"/>
      <c r="G766" s="419"/>
      <c r="H766" s="419"/>
      <c r="I766" s="419"/>
      <c r="J766" s="420"/>
      <c r="K766" s="40"/>
      <c r="L766" s="28"/>
      <c r="M766" s="29"/>
    </row>
    <row r="767" spans="1:13" x14ac:dyDescent="0.4">
      <c r="A767" s="135">
        <f t="shared" si="59"/>
        <v>128</v>
      </c>
      <c r="B767" s="419"/>
      <c r="C767" s="419"/>
      <c r="D767" s="419"/>
      <c r="E767" s="419"/>
      <c r="F767" s="419"/>
      <c r="G767" s="419"/>
      <c r="H767" s="419"/>
      <c r="I767" s="419"/>
      <c r="J767" s="420"/>
      <c r="K767" s="40"/>
      <c r="L767" s="28"/>
      <c r="M767" s="29"/>
    </row>
    <row r="768" spans="1:13" x14ac:dyDescent="0.4">
      <c r="A768" s="135">
        <f t="shared" si="59"/>
        <v>129</v>
      </c>
      <c r="B768" s="419"/>
      <c r="C768" s="419"/>
      <c r="D768" s="419"/>
      <c r="E768" s="419"/>
      <c r="F768" s="419"/>
      <c r="G768" s="419"/>
      <c r="H768" s="419"/>
      <c r="I768" s="419"/>
      <c r="J768" s="420"/>
      <c r="K768" s="40"/>
      <c r="L768" s="28"/>
      <c r="M768" s="29"/>
    </row>
    <row r="769" spans="1:13" x14ac:dyDescent="0.4">
      <c r="A769" s="135">
        <f t="shared" si="59"/>
        <v>130</v>
      </c>
      <c r="B769" s="419"/>
      <c r="C769" s="419"/>
      <c r="D769" s="419"/>
      <c r="E769" s="419"/>
      <c r="F769" s="419"/>
      <c r="G769" s="419"/>
      <c r="H769" s="419"/>
      <c r="I769" s="419"/>
      <c r="J769" s="420"/>
      <c r="K769" s="40"/>
      <c r="L769" s="28"/>
      <c r="M769" s="29"/>
    </row>
    <row r="770" spans="1:13" ht="13.2" thickBot="1" x14ac:dyDescent="0.45">
      <c r="A770" s="136">
        <f t="shared" si="59"/>
        <v>131</v>
      </c>
      <c r="B770" s="440"/>
      <c r="C770" s="440"/>
      <c r="D770" s="440"/>
      <c r="E770" s="440"/>
      <c r="F770" s="440"/>
      <c r="G770" s="440"/>
      <c r="H770" s="440"/>
      <c r="I770" s="440"/>
      <c r="J770" s="441"/>
      <c r="K770" s="40"/>
      <c r="L770" s="37"/>
      <c r="M770" s="54"/>
    </row>
    <row r="771" spans="1:13" ht="6" customHeight="1" thickBot="1" x14ac:dyDescent="0.45">
      <c r="K771" s="40"/>
    </row>
    <row r="772" spans="1:13" ht="25.2" customHeight="1" x14ac:dyDescent="0.4">
      <c r="A772" s="442">
        <v>5.3</v>
      </c>
      <c r="B772" s="445" t="s">
        <v>695</v>
      </c>
      <c r="C772" s="458" t="s">
        <v>20</v>
      </c>
      <c r="D772" s="459" t="s">
        <v>277</v>
      </c>
      <c r="E772" s="446">
        <f>I779</f>
        <v>14</v>
      </c>
      <c r="F772" s="483"/>
      <c r="G772" s="137">
        <v>132</v>
      </c>
      <c r="H772" s="4" t="s">
        <v>419</v>
      </c>
      <c r="I772" s="63">
        <v>1</v>
      </c>
      <c r="J772" s="64">
        <f>I772*14%/105</f>
        <v>1.3333333333333335E-3</v>
      </c>
      <c r="K772" s="140" t="str">
        <f t="shared" si="52"/>
        <v/>
      </c>
      <c r="L772" s="83">
        <v>1</v>
      </c>
      <c r="M772" s="64">
        <f>L772*14%/105</f>
        <v>1.3333333333333335E-3</v>
      </c>
    </row>
    <row r="773" spans="1:13" ht="25.2" x14ac:dyDescent="0.4">
      <c r="A773" s="443"/>
      <c r="B773" s="434"/>
      <c r="C773" s="423"/>
      <c r="D773" s="422"/>
      <c r="E773" s="447"/>
      <c r="F773" s="483"/>
      <c r="G773" s="138">
        <v>133</v>
      </c>
      <c r="H773" s="58" t="s">
        <v>874</v>
      </c>
      <c r="I773" s="59">
        <v>5</v>
      </c>
      <c r="J773" s="1">
        <f>I773*14%/105</f>
        <v>6.6666666666666671E-3</v>
      </c>
      <c r="K773" s="140" t="str">
        <f t="shared" si="52"/>
        <v/>
      </c>
      <c r="L773" s="32">
        <v>5</v>
      </c>
      <c r="M773" s="1">
        <f>L773*14%/105</f>
        <v>6.6666666666666671E-3</v>
      </c>
    </row>
    <row r="774" spans="1:13" ht="54" customHeight="1" x14ac:dyDescent="0.4">
      <c r="A774" s="443"/>
      <c r="B774" s="434"/>
      <c r="C774" s="423"/>
      <c r="D774" s="422"/>
      <c r="E774" s="447"/>
      <c r="F774" s="483"/>
      <c r="G774" s="138">
        <v>134</v>
      </c>
      <c r="H774" s="58" t="s">
        <v>503</v>
      </c>
      <c r="I774" s="59">
        <v>1</v>
      </c>
      <c r="J774" s="1">
        <f t="shared" ref="J774:J778" si="60">I774*14%/105</f>
        <v>1.3333333333333335E-3</v>
      </c>
      <c r="K774" s="140" t="str">
        <f t="shared" si="52"/>
        <v/>
      </c>
      <c r="L774" s="32">
        <v>1</v>
      </c>
      <c r="M774" s="1">
        <f t="shared" ref="M774:M778" si="61">L774*14%/105</f>
        <v>1.3333333333333335E-3</v>
      </c>
    </row>
    <row r="775" spans="1:13" ht="25.2" x14ac:dyDescent="0.4">
      <c r="A775" s="443"/>
      <c r="B775" s="434"/>
      <c r="C775" s="423"/>
      <c r="D775" s="422"/>
      <c r="E775" s="447"/>
      <c r="F775" s="483"/>
      <c r="G775" s="138">
        <v>135</v>
      </c>
      <c r="H775" s="58" t="s">
        <v>399</v>
      </c>
      <c r="I775" s="59">
        <v>1</v>
      </c>
      <c r="J775" s="1">
        <f t="shared" si="60"/>
        <v>1.3333333333333335E-3</v>
      </c>
      <c r="K775" s="140" t="str">
        <f t="shared" si="52"/>
        <v/>
      </c>
      <c r="L775" s="32">
        <v>1</v>
      </c>
      <c r="M775" s="1">
        <f t="shared" si="61"/>
        <v>1.3333333333333335E-3</v>
      </c>
    </row>
    <row r="776" spans="1:13" ht="25.2" x14ac:dyDescent="0.4">
      <c r="A776" s="443"/>
      <c r="B776" s="434"/>
      <c r="C776" s="423"/>
      <c r="D776" s="422"/>
      <c r="E776" s="447"/>
      <c r="F776" s="483"/>
      <c r="G776" s="138">
        <v>136</v>
      </c>
      <c r="H776" s="58" t="s">
        <v>455</v>
      </c>
      <c r="I776" s="59">
        <v>1</v>
      </c>
      <c r="J776" s="1">
        <f t="shared" si="60"/>
        <v>1.3333333333333335E-3</v>
      </c>
      <c r="K776" s="140" t="str">
        <f t="shared" si="52"/>
        <v/>
      </c>
      <c r="L776" s="32">
        <v>1</v>
      </c>
      <c r="M776" s="1">
        <f t="shared" si="61"/>
        <v>1.3333333333333335E-3</v>
      </c>
    </row>
    <row r="777" spans="1:13" ht="15.6" customHeight="1" x14ac:dyDescent="0.4">
      <c r="A777" s="443"/>
      <c r="B777" s="434"/>
      <c r="C777" s="423"/>
      <c r="D777" s="422"/>
      <c r="E777" s="447"/>
      <c r="F777" s="483"/>
      <c r="G777" s="138">
        <v>137</v>
      </c>
      <c r="H777" s="58" t="s">
        <v>278</v>
      </c>
      <c r="I777" s="59">
        <v>4</v>
      </c>
      <c r="J777" s="1">
        <f t="shared" si="60"/>
        <v>5.333333333333334E-3</v>
      </c>
      <c r="K777" s="140" t="str">
        <f t="shared" si="52"/>
        <v/>
      </c>
      <c r="L777" s="32">
        <v>4</v>
      </c>
      <c r="M777" s="1">
        <f t="shared" si="61"/>
        <v>5.333333333333334E-3</v>
      </c>
    </row>
    <row r="778" spans="1:13" ht="15.6" customHeight="1" x14ac:dyDescent="0.4">
      <c r="A778" s="443"/>
      <c r="B778" s="434"/>
      <c r="C778" s="423"/>
      <c r="D778" s="422"/>
      <c r="E778" s="447"/>
      <c r="F778" s="483"/>
      <c r="G778" s="138">
        <v>138</v>
      </c>
      <c r="H778" s="58" t="s">
        <v>190</v>
      </c>
      <c r="I778" s="59">
        <v>1</v>
      </c>
      <c r="J778" s="1">
        <f t="shared" si="60"/>
        <v>1.3333333333333335E-3</v>
      </c>
      <c r="K778" s="140" t="str">
        <f t="shared" si="52"/>
        <v/>
      </c>
      <c r="L778" s="32">
        <v>1</v>
      </c>
      <c r="M778" s="1">
        <f t="shared" si="61"/>
        <v>1.3333333333333335E-3</v>
      </c>
    </row>
    <row r="779" spans="1:13" ht="16.2" customHeight="1" thickBot="1" x14ac:dyDescent="0.45">
      <c r="A779" s="444"/>
      <c r="B779" s="435"/>
      <c r="C779" s="424"/>
      <c r="D779" s="425"/>
      <c r="E779" s="448"/>
      <c r="F779" s="6"/>
      <c r="G779" s="417" t="s">
        <v>4</v>
      </c>
      <c r="H779" s="418"/>
      <c r="I779" s="60">
        <f>SUM(I772:I778)</f>
        <v>14</v>
      </c>
      <c r="J779" s="2">
        <f>SUM(J772:J778)</f>
        <v>1.8666666666666668E-2</v>
      </c>
      <c r="K779" s="140" t="str">
        <f t="shared" si="52"/>
        <v/>
      </c>
      <c r="L779" s="3">
        <f>SUM(L772:L778)</f>
        <v>14</v>
      </c>
      <c r="M779" s="2">
        <f>SUM(M772:M778)</f>
        <v>1.8666666666666668E-2</v>
      </c>
    </row>
    <row r="780" spans="1:13" ht="6" customHeight="1" thickBot="1" x14ac:dyDescent="0.45">
      <c r="A780" s="40"/>
      <c r="B780" s="34"/>
      <c r="C780" s="40"/>
      <c r="D780" s="55"/>
      <c r="E780" s="40"/>
      <c r="G780" s="73"/>
      <c r="H780" s="73"/>
      <c r="I780" s="80"/>
      <c r="J780" s="87"/>
      <c r="K780" s="40"/>
      <c r="L780" s="80"/>
      <c r="M780" s="87"/>
    </row>
    <row r="781" spans="1:13" ht="12" customHeight="1" x14ac:dyDescent="0.4">
      <c r="A781" s="452" t="s">
        <v>847</v>
      </c>
      <c r="B781" s="453"/>
      <c r="C781" s="453"/>
      <c r="D781" s="453"/>
      <c r="E781" s="453"/>
      <c r="F781" s="453"/>
      <c r="G781" s="453"/>
      <c r="H781" s="453"/>
      <c r="I781" s="453"/>
      <c r="J781" s="454"/>
      <c r="K781" s="140"/>
      <c r="L781" s="25" t="s">
        <v>69</v>
      </c>
      <c r="M781" s="26" t="s">
        <v>77</v>
      </c>
    </row>
    <row r="782" spans="1:13" x14ac:dyDescent="0.4">
      <c r="A782" s="135">
        <f>G772</f>
        <v>132</v>
      </c>
      <c r="B782" s="419"/>
      <c r="C782" s="419"/>
      <c r="D782" s="419"/>
      <c r="E782" s="419"/>
      <c r="F782" s="419"/>
      <c r="G782" s="419"/>
      <c r="H782" s="419"/>
      <c r="I782" s="419"/>
      <c r="J782" s="420"/>
      <c r="K782" s="40"/>
      <c r="L782" s="28"/>
      <c r="M782" s="29"/>
    </row>
    <row r="783" spans="1:13" x14ac:dyDescent="0.4">
      <c r="A783" s="135">
        <f t="shared" ref="A783:A788" si="62">G773</f>
        <v>133</v>
      </c>
      <c r="B783" s="419"/>
      <c r="C783" s="419"/>
      <c r="D783" s="419"/>
      <c r="E783" s="419"/>
      <c r="F783" s="419"/>
      <c r="G783" s="419"/>
      <c r="H783" s="419"/>
      <c r="I783" s="419"/>
      <c r="J783" s="420"/>
      <c r="K783" s="40"/>
      <c r="L783" s="28"/>
      <c r="M783" s="29"/>
    </row>
    <row r="784" spans="1:13" x14ac:dyDescent="0.4">
      <c r="A784" s="135">
        <f t="shared" si="62"/>
        <v>134</v>
      </c>
      <c r="B784" s="419"/>
      <c r="C784" s="419"/>
      <c r="D784" s="419"/>
      <c r="E784" s="419"/>
      <c r="F784" s="419"/>
      <c r="G784" s="419"/>
      <c r="H784" s="419"/>
      <c r="I784" s="419"/>
      <c r="J784" s="420"/>
      <c r="K784" s="40"/>
      <c r="L784" s="28"/>
      <c r="M784" s="29"/>
    </row>
    <row r="785" spans="1:13" x14ac:dyDescent="0.4">
      <c r="A785" s="135">
        <f t="shared" si="62"/>
        <v>135</v>
      </c>
      <c r="B785" s="419"/>
      <c r="C785" s="419"/>
      <c r="D785" s="419"/>
      <c r="E785" s="419"/>
      <c r="F785" s="419"/>
      <c r="G785" s="419"/>
      <c r="H785" s="419"/>
      <c r="I785" s="419"/>
      <c r="J785" s="420"/>
      <c r="K785" s="40"/>
      <c r="L785" s="28"/>
      <c r="M785" s="29"/>
    </row>
    <row r="786" spans="1:13" x14ac:dyDescent="0.4">
      <c r="A786" s="135">
        <f t="shared" si="62"/>
        <v>136</v>
      </c>
      <c r="B786" s="419"/>
      <c r="C786" s="419"/>
      <c r="D786" s="419"/>
      <c r="E786" s="419"/>
      <c r="F786" s="419"/>
      <c r="G786" s="419"/>
      <c r="H786" s="419"/>
      <c r="I786" s="419"/>
      <c r="J786" s="420"/>
      <c r="K786" s="40"/>
      <c r="L786" s="28"/>
      <c r="M786" s="29"/>
    </row>
    <row r="787" spans="1:13" x14ac:dyDescent="0.4">
      <c r="A787" s="135">
        <f t="shared" si="62"/>
        <v>137</v>
      </c>
      <c r="B787" s="419"/>
      <c r="C787" s="419"/>
      <c r="D787" s="419"/>
      <c r="E787" s="419"/>
      <c r="F787" s="419"/>
      <c r="G787" s="419"/>
      <c r="H787" s="419"/>
      <c r="I787" s="419"/>
      <c r="J787" s="420"/>
      <c r="K787" s="40"/>
      <c r="L787" s="28"/>
      <c r="M787" s="29"/>
    </row>
    <row r="788" spans="1:13" ht="13.2" thickBot="1" x14ac:dyDescent="0.45">
      <c r="A788" s="136">
        <f t="shared" si="62"/>
        <v>138</v>
      </c>
      <c r="B788" s="440"/>
      <c r="C788" s="440"/>
      <c r="D788" s="440"/>
      <c r="E788" s="440"/>
      <c r="F788" s="440"/>
      <c r="G788" s="440"/>
      <c r="H788" s="440"/>
      <c r="I788" s="440"/>
      <c r="J788" s="441"/>
      <c r="K788" s="40"/>
      <c r="L788" s="37"/>
      <c r="M788" s="39"/>
    </row>
    <row r="789" spans="1:13" ht="6" customHeight="1" thickBot="1" x14ac:dyDescent="0.45">
      <c r="A789" s="118"/>
      <c r="B789" s="34"/>
      <c r="C789" s="40"/>
      <c r="D789" s="55"/>
      <c r="E789" s="40"/>
      <c r="G789" s="73"/>
      <c r="H789" s="73"/>
      <c r="I789" s="80"/>
      <c r="J789" s="87"/>
      <c r="K789" s="40"/>
      <c r="L789" s="80"/>
      <c r="M789" s="87"/>
    </row>
    <row r="790" spans="1:13" ht="63" x14ac:dyDescent="0.4">
      <c r="A790" s="442">
        <v>5.4</v>
      </c>
      <c r="B790" s="445" t="s">
        <v>191</v>
      </c>
      <c r="C790" s="142" t="s">
        <v>21</v>
      </c>
      <c r="D790" s="144" t="s">
        <v>192</v>
      </c>
      <c r="E790" s="446">
        <f>I793</f>
        <v>7</v>
      </c>
      <c r="F790" s="143"/>
      <c r="G790" s="137">
        <v>139</v>
      </c>
      <c r="H790" s="4" t="s">
        <v>665</v>
      </c>
      <c r="I790" s="63">
        <v>4</v>
      </c>
      <c r="J790" s="64">
        <f>I790*14%/105</f>
        <v>5.333333333333334E-3</v>
      </c>
      <c r="K790" s="140" t="str">
        <f t="shared" ref="K790:K839" si="63">IF(AND(L790&gt;=0,L790&lt;=I790),"",IF(AND(L790&gt;I790),"*"))</f>
        <v/>
      </c>
      <c r="L790" s="83">
        <v>4</v>
      </c>
      <c r="M790" s="64">
        <f>L790*14%/105</f>
        <v>5.333333333333334E-3</v>
      </c>
    </row>
    <row r="791" spans="1:13" ht="25.2" customHeight="1" x14ac:dyDescent="0.4">
      <c r="A791" s="443"/>
      <c r="B791" s="434"/>
      <c r="C791" s="423" t="s">
        <v>161</v>
      </c>
      <c r="D791" s="422" t="s">
        <v>329</v>
      </c>
      <c r="E791" s="447"/>
      <c r="F791" s="483"/>
      <c r="G791" s="138">
        <v>140</v>
      </c>
      <c r="H791" s="58" t="s">
        <v>673</v>
      </c>
      <c r="I791" s="59">
        <v>2</v>
      </c>
      <c r="J791" s="1">
        <f>I791*14%/105</f>
        <v>2.666666666666667E-3</v>
      </c>
      <c r="K791" s="140" t="str">
        <f t="shared" si="63"/>
        <v/>
      </c>
      <c r="L791" s="32">
        <v>2</v>
      </c>
      <c r="M791" s="1">
        <f>L791*14%/105</f>
        <v>2.666666666666667E-3</v>
      </c>
    </row>
    <row r="792" spans="1:13" ht="25.2" x14ac:dyDescent="0.4">
      <c r="A792" s="443"/>
      <c r="B792" s="434"/>
      <c r="C792" s="423"/>
      <c r="D792" s="422"/>
      <c r="E792" s="447"/>
      <c r="F792" s="483"/>
      <c r="G792" s="138">
        <v>141</v>
      </c>
      <c r="H792" s="58" t="s">
        <v>715</v>
      </c>
      <c r="I792" s="59">
        <v>1</v>
      </c>
      <c r="J792" s="1">
        <f>I792*14%/105</f>
        <v>1.3333333333333335E-3</v>
      </c>
      <c r="K792" s="140" t="str">
        <f t="shared" si="63"/>
        <v/>
      </c>
      <c r="L792" s="32">
        <v>1</v>
      </c>
      <c r="M792" s="1">
        <f>L792*14%/105</f>
        <v>1.3333333333333335E-3</v>
      </c>
    </row>
    <row r="793" spans="1:13" ht="16.2" customHeight="1" thickBot="1" x14ac:dyDescent="0.45">
      <c r="A793" s="444"/>
      <c r="B793" s="435"/>
      <c r="C793" s="424"/>
      <c r="D793" s="425"/>
      <c r="E793" s="448"/>
      <c r="F793" s="6"/>
      <c r="G793" s="417" t="s">
        <v>4</v>
      </c>
      <c r="H793" s="418"/>
      <c r="I793" s="60">
        <f>SUM(I790:I792)</f>
        <v>7</v>
      </c>
      <c r="J793" s="2">
        <f>SUM(J790:J792)</f>
        <v>9.3333333333333341E-3</v>
      </c>
      <c r="K793" s="140" t="str">
        <f t="shared" si="63"/>
        <v/>
      </c>
      <c r="L793" s="3">
        <f>SUM(L790:L792)</f>
        <v>7</v>
      </c>
      <c r="M793" s="2">
        <f>SUM(M790:M792)</f>
        <v>9.3333333333333341E-3</v>
      </c>
    </row>
    <row r="794" spans="1:13" ht="6" customHeight="1" thickBot="1" x14ac:dyDescent="0.45">
      <c r="A794" s="40"/>
      <c r="B794" s="34"/>
      <c r="C794" s="40"/>
      <c r="D794" s="55"/>
      <c r="E794" s="40"/>
      <c r="G794" s="73"/>
      <c r="H794" s="73"/>
      <c r="I794" s="80"/>
      <c r="J794" s="87"/>
      <c r="K794" s="40"/>
      <c r="L794" s="80"/>
      <c r="M794" s="87"/>
    </row>
    <row r="795" spans="1:13" ht="10.95" customHeight="1" x14ac:dyDescent="0.4">
      <c r="A795" s="452" t="s">
        <v>847</v>
      </c>
      <c r="B795" s="453"/>
      <c r="C795" s="453"/>
      <c r="D795" s="453"/>
      <c r="E795" s="453"/>
      <c r="F795" s="453"/>
      <c r="G795" s="453"/>
      <c r="H795" s="453"/>
      <c r="I795" s="453"/>
      <c r="J795" s="454"/>
      <c r="K795" s="140"/>
      <c r="L795" s="25" t="s">
        <v>69</v>
      </c>
      <c r="M795" s="26" t="s">
        <v>77</v>
      </c>
    </row>
    <row r="796" spans="1:13" x14ac:dyDescent="0.4">
      <c r="A796" s="135">
        <f>G790</f>
        <v>139</v>
      </c>
      <c r="B796" s="449"/>
      <c r="C796" s="450"/>
      <c r="D796" s="450"/>
      <c r="E796" s="450"/>
      <c r="F796" s="450"/>
      <c r="G796" s="450"/>
      <c r="H796" s="450"/>
      <c r="I796" s="450"/>
      <c r="J796" s="451"/>
      <c r="K796" s="40"/>
      <c r="L796" s="28"/>
      <c r="M796" s="29"/>
    </row>
    <row r="797" spans="1:13" x14ac:dyDescent="0.4">
      <c r="A797" s="135">
        <f t="shared" ref="A797:A798" si="64">G791</f>
        <v>140</v>
      </c>
      <c r="B797" s="449"/>
      <c r="C797" s="450"/>
      <c r="D797" s="450"/>
      <c r="E797" s="450"/>
      <c r="F797" s="450"/>
      <c r="G797" s="450"/>
      <c r="H797" s="450"/>
      <c r="I797" s="450"/>
      <c r="J797" s="451"/>
      <c r="K797" s="40"/>
      <c r="L797" s="28"/>
      <c r="M797" s="29"/>
    </row>
    <row r="798" spans="1:13" ht="13.2" thickBot="1" x14ac:dyDescent="0.45">
      <c r="A798" s="136">
        <f t="shared" si="64"/>
        <v>141</v>
      </c>
      <c r="B798" s="455"/>
      <c r="C798" s="456"/>
      <c r="D798" s="456"/>
      <c r="E798" s="456"/>
      <c r="F798" s="456"/>
      <c r="G798" s="456"/>
      <c r="H798" s="456"/>
      <c r="I798" s="456"/>
      <c r="J798" s="457"/>
      <c r="K798" s="40"/>
      <c r="L798" s="30"/>
      <c r="M798" s="31"/>
    </row>
    <row r="799" spans="1:13" ht="6" customHeight="1" thickBot="1" x14ac:dyDescent="0.45">
      <c r="K799" s="40"/>
    </row>
    <row r="800" spans="1:13" ht="12.6" customHeight="1" x14ac:dyDescent="0.4">
      <c r="A800" s="442">
        <v>5.5</v>
      </c>
      <c r="B800" s="445" t="s">
        <v>694</v>
      </c>
      <c r="C800" s="458" t="s">
        <v>22</v>
      </c>
      <c r="D800" s="459" t="s">
        <v>426</v>
      </c>
      <c r="E800" s="446">
        <f>I808</f>
        <v>18</v>
      </c>
      <c r="F800" s="421"/>
      <c r="G800" s="137">
        <v>142</v>
      </c>
      <c r="H800" s="4" t="s">
        <v>193</v>
      </c>
      <c r="I800" s="63">
        <v>2</v>
      </c>
      <c r="J800" s="64">
        <f>I800*14%/105</f>
        <v>2.666666666666667E-3</v>
      </c>
      <c r="K800" s="140" t="str">
        <f t="shared" si="63"/>
        <v/>
      </c>
      <c r="L800" s="83">
        <v>2</v>
      </c>
      <c r="M800" s="64">
        <f>L800*14%/105</f>
        <v>2.666666666666667E-3</v>
      </c>
    </row>
    <row r="801" spans="1:13" ht="15.6" customHeight="1" x14ac:dyDescent="0.4">
      <c r="A801" s="443"/>
      <c r="B801" s="434"/>
      <c r="C801" s="423"/>
      <c r="D801" s="422"/>
      <c r="E801" s="447"/>
      <c r="F801" s="421"/>
      <c r="G801" s="138">
        <v>143</v>
      </c>
      <c r="H801" s="58" t="s">
        <v>194</v>
      </c>
      <c r="I801" s="59">
        <v>2</v>
      </c>
      <c r="J801" s="1">
        <f>I801*14%/105</f>
        <v>2.666666666666667E-3</v>
      </c>
      <c r="K801" s="140" t="str">
        <f t="shared" si="63"/>
        <v/>
      </c>
      <c r="L801" s="32">
        <v>2</v>
      </c>
      <c r="M801" s="1">
        <f>L801*14%/105</f>
        <v>2.666666666666667E-3</v>
      </c>
    </row>
    <row r="802" spans="1:13" ht="25.2" x14ac:dyDescent="0.4">
      <c r="A802" s="443"/>
      <c r="B802" s="434"/>
      <c r="C802" s="423"/>
      <c r="D802" s="422"/>
      <c r="E802" s="447"/>
      <c r="F802" s="421"/>
      <c r="G802" s="138">
        <v>144</v>
      </c>
      <c r="H802" s="58" t="s">
        <v>330</v>
      </c>
      <c r="I802" s="59">
        <v>3</v>
      </c>
      <c r="J802" s="1">
        <f t="shared" ref="J802:J807" si="65">I802*14%/105</f>
        <v>4.0000000000000001E-3</v>
      </c>
      <c r="K802" s="140" t="str">
        <f t="shared" si="63"/>
        <v/>
      </c>
      <c r="L802" s="32">
        <v>3</v>
      </c>
      <c r="M802" s="1">
        <f t="shared" ref="M802:M807" si="66">L802*14%/105</f>
        <v>4.0000000000000001E-3</v>
      </c>
    </row>
    <row r="803" spans="1:13" ht="15.6" customHeight="1" x14ac:dyDescent="0.4">
      <c r="A803" s="443"/>
      <c r="B803" s="434"/>
      <c r="C803" s="423"/>
      <c r="D803" s="422"/>
      <c r="E803" s="447"/>
      <c r="F803" s="421"/>
      <c r="G803" s="138">
        <v>145</v>
      </c>
      <c r="H803" s="58" t="s">
        <v>218</v>
      </c>
      <c r="I803" s="59">
        <v>2</v>
      </c>
      <c r="J803" s="1">
        <f t="shared" si="65"/>
        <v>2.666666666666667E-3</v>
      </c>
      <c r="K803" s="140" t="str">
        <f t="shared" si="63"/>
        <v/>
      </c>
      <c r="L803" s="32">
        <v>2</v>
      </c>
      <c r="M803" s="1">
        <f t="shared" si="66"/>
        <v>2.666666666666667E-3</v>
      </c>
    </row>
    <row r="804" spans="1:13" ht="50.4" x14ac:dyDescent="0.4">
      <c r="A804" s="443"/>
      <c r="B804" s="434"/>
      <c r="C804" s="141" t="s">
        <v>235</v>
      </c>
      <c r="D804" s="134" t="s">
        <v>520</v>
      </c>
      <c r="E804" s="447"/>
      <c r="F804" s="6"/>
      <c r="G804" s="138">
        <v>146</v>
      </c>
      <c r="H804" s="58" t="s">
        <v>666</v>
      </c>
      <c r="I804" s="59">
        <v>2</v>
      </c>
      <c r="J804" s="1">
        <f t="shared" si="65"/>
        <v>2.666666666666667E-3</v>
      </c>
      <c r="K804" s="140" t="str">
        <f t="shared" si="63"/>
        <v/>
      </c>
      <c r="L804" s="32">
        <v>2</v>
      </c>
      <c r="M804" s="1">
        <f t="shared" si="66"/>
        <v>2.666666666666667E-3</v>
      </c>
    </row>
    <row r="805" spans="1:13" ht="36.6" customHeight="1" x14ac:dyDescent="0.4">
      <c r="A805" s="443"/>
      <c r="B805" s="434"/>
      <c r="C805" s="423" t="s">
        <v>236</v>
      </c>
      <c r="D805" s="422" t="s">
        <v>462</v>
      </c>
      <c r="E805" s="447"/>
      <c r="F805" s="421"/>
      <c r="G805" s="138">
        <v>147</v>
      </c>
      <c r="H805" s="58" t="s">
        <v>657</v>
      </c>
      <c r="I805" s="59">
        <v>2</v>
      </c>
      <c r="J805" s="1">
        <f t="shared" si="65"/>
        <v>2.666666666666667E-3</v>
      </c>
      <c r="K805" s="140" t="str">
        <f t="shared" si="63"/>
        <v/>
      </c>
      <c r="L805" s="32">
        <v>2</v>
      </c>
      <c r="M805" s="1">
        <f t="shared" si="66"/>
        <v>2.666666666666667E-3</v>
      </c>
    </row>
    <row r="806" spans="1:13" ht="63.6" customHeight="1" x14ac:dyDescent="0.4">
      <c r="A806" s="443"/>
      <c r="B806" s="434"/>
      <c r="C806" s="423"/>
      <c r="D806" s="422"/>
      <c r="E806" s="447"/>
      <c r="F806" s="421"/>
      <c r="G806" s="138">
        <v>148</v>
      </c>
      <c r="H806" s="58" t="s">
        <v>864</v>
      </c>
      <c r="I806" s="59">
        <v>3</v>
      </c>
      <c r="J806" s="1">
        <f t="shared" si="65"/>
        <v>4.0000000000000001E-3</v>
      </c>
      <c r="K806" s="140" t="str">
        <f t="shared" si="63"/>
        <v/>
      </c>
      <c r="L806" s="32">
        <v>3</v>
      </c>
      <c r="M806" s="1">
        <f t="shared" si="66"/>
        <v>4.0000000000000001E-3</v>
      </c>
    </row>
    <row r="807" spans="1:13" ht="25.2" customHeight="1" x14ac:dyDescent="0.4">
      <c r="A807" s="443"/>
      <c r="B807" s="434"/>
      <c r="C807" s="423" t="s">
        <v>237</v>
      </c>
      <c r="D807" s="422" t="s">
        <v>296</v>
      </c>
      <c r="E807" s="447"/>
      <c r="F807" s="143"/>
      <c r="G807" s="138">
        <v>149</v>
      </c>
      <c r="H807" s="58" t="s">
        <v>667</v>
      </c>
      <c r="I807" s="59">
        <v>2</v>
      </c>
      <c r="J807" s="1">
        <f t="shared" si="65"/>
        <v>2.666666666666667E-3</v>
      </c>
      <c r="K807" s="140" t="str">
        <f t="shared" si="63"/>
        <v/>
      </c>
      <c r="L807" s="32">
        <v>2</v>
      </c>
      <c r="M807" s="1">
        <f t="shared" si="66"/>
        <v>2.666666666666667E-3</v>
      </c>
    </row>
    <row r="808" spans="1:13" ht="16.2" customHeight="1" thickBot="1" x14ac:dyDescent="0.45">
      <c r="A808" s="444"/>
      <c r="B808" s="435"/>
      <c r="C808" s="424"/>
      <c r="D808" s="425"/>
      <c r="E808" s="448"/>
      <c r="F808" s="6"/>
      <c r="G808" s="417" t="s">
        <v>4</v>
      </c>
      <c r="H808" s="418"/>
      <c r="I808" s="60">
        <f>SUM(I800:I807)</f>
        <v>18</v>
      </c>
      <c r="J808" s="41">
        <f>SUM(J800:J807)</f>
        <v>2.4000000000000004E-2</v>
      </c>
      <c r="K808" s="140" t="str">
        <f t="shared" si="63"/>
        <v/>
      </c>
      <c r="L808" s="3">
        <f>SUM(L800:L807)</f>
        <v>18</v>
      </c>
      <c r="M808" s="41">
        <f>SUM(M800:M807)</f>
        <v>2.4000000000000004E-2</v>
      </c>
    </row>
    <row r="809" spans="1:13" ht="6" customHeight="1" thickBot="1" x14ac:dyDescent="0.45">
      <c r="A809" s="40"/>
      <c r="B809" s="34"/>
      <c r="C809" s="40"/>
      <c r="D809" s="55"/>
      <c r="E809" s="40"/>
      <c r="G809" s="73"/>
      <c r="H809" s="73"/>
      <c r="I809" s="80"/>
      <c r="J809" s="87"/>
      <c r="K809" s="40"/>
      <c r="L809" s="80"/>
      <c r="M809" s="87"/>
    </row>
    <row r="810" spans="1:13" x14ac:dyDescent="0.4">
      <c r="A810" s="452" t="s">
        <v>847</v>
      </c>
      <c r="B810" s="453"/>
      <c r="C810" s="453"/>
      <c r="D810" s="453"/>
      <c r="E810" s="453"/>
      <c r="F810" s="453"/>
      <c r="G810" s="453"/>
      <c r="H810" s="453"/>
      <c r="I810" s="453"/>
      <c r="J810" s="454"/>
      <c r="K810" s="140"/>
      <c r="L810" s="25" t="s">
        <v>69</v>
      </c>
      <c r="M810" s="26" t="s">
        <v>77</v>
      </c>
    </row>
    <row r="811" spans="1:13" x14ac:dyDescent="0.4">
      <c r="A811" s="135">
        <f t="shared" ref="A811:A818" si="67">G800</f>
        <v>142</v>
      </c>
      <c r="B811" s="449"/>
      <c r="C811" s="450"/>
      <c r="D811" s="450"/>
      <c r="E811" s="450"/>
      <c r="F811" s="450"/>
      <c r="G811" s="450"/>
      <c r="H811" s="450"/>
      <c r="I811" s="450"/>
      <c r="J811" s="451"/>
      <c r="K811" s="40"/>
      <c r="L811" s="28"/>
      <c r="M811" s="29"/>
    </row>
    <row r="812" spans="1:13" x14ac:dyDescent="0.4">
      <c r="A812" s="135">
        <f t="shared" si="67"/>
        <v>143</v>
      </c>
      <c r="B812" s="449"/>
      <c r="C812" s="450"/>
      <c r="D812" s="450"/>
      <c r="E812" s="450"/>
      <c r="F812" s="450"/>
      <c r="G812" s="450"/>
      <c r="H812" s="450"/>
      <c r="I812" s="450"/>
      <c r="J812" s="451"/>
      <c r="K812" s="40"/>
      <c r="L812" s="28"/>
      <c r="M812" s="29"/>
    </row>
    <row r="813" spans="1:13" x14ac:dyDescent="0.4">
      <c r="A813" s="135">
        <f t="shared" si="67"/>
        <v>144</v>
      </c>
      <c r="B813" s="449"/>
      <c r="C813" s="450"/>
      <c r="D813" s="450"/>
      <c r="E813" s="450"/>
      <c r="F813" s="450"/>
      <c r="G813" s="450"/>
      <c r="H813" s="450"/>
      <c r="I813" s="450"/>
      <c r="J813" s="451"/>
      <c r="K813" s="40"/>
      <c r="L813" s="28"/>
      <c r="M813" s="29"/>
    </row>
    <row r="814" spans="1:13" x14ac:dyDescent="0.4">
      <c r="A814" s="135">
        <f t="shared" si="67"/>
        <v>145</v>
      </c>
      <c r="B814" s="449"/>
      <c r="C814" s="450"/>
      <c r="D814" s="450"/>
      <c r="E814" s="450"/>
      <c r="F814" s="450"/>
      <c r="G814" s="450"/>
      <c r="H814" s="450"/>
      <c r="I814" s="450"/>
      <c r="J814" s="451"/>
      <c r="K814" s="40"/>
      <c r="L814" s="28"/>
      <c r="M814" s="29"/>
    </row>
    <row r="815" spans="1:13" x14ac:dyDescent="0.4">
      <c r="A815" s="135">
        <f t="shared" si="67"/>
        <v>146</v>
      </c>
      <c r="B815" s="449"/>
      <c r="C815" s="450"/>
      <c r="D815" s="450"/>
      <c r="E815" s="450"/>
      <c r="F815" s="450"/>
      <c r="G815" s="450"/>
      <c r="H815" s="450"/>
      <c r="I815" s="450"/>
      <c r="J815" s="451"/>
      <c r="K815" s="40"/>
      <c r="L815" s="28"/>
      <c r="M815" s="29"/>
    </row>
    <row r="816" spans="1:13" x14ac:dyDescent="0.4">
      <c r="A816" s="135">
        <f t="shared" si="67"/>
        <v>147</v>
      </c>
      <c r="B816" s="449"/>
      <c r="C816" s="450"/>
      <c r="D816" s="450"/>
      <c r="E816" s="450"/>
      <c r="F816" s="450"/>
      <c r="G816" s="450"/>
      <c r="H816" s="450"/>
      <c r="I816" s="450"/>
      <c r="J816" s="451"/>
      <c r="K816" s="40"/>
      <c r="L816" s="28"/>
      <c r="M816" s="29"/>
    </row>
    <row r="817" spans="1:13" x14ac:dyDescent="0.4">
      <c r="A817" s="135">
        <f t="shared" si="67"/>
        <v>148</v>
      </c>
      <c r="B817" s="449"/>
      <c r="C817" s="450"/>
      <c r="D817" s="450"/>
      <c r="E817" s="450"/>
      <c r="F817" s="450"/>
      <c r="G817" s="450"/>
      <c r="H817" s="450"/>
      <c r="I817" s="450"/>
      <c r="J817" s="451"/>
      <c r="K817" s="40"/>
      <c r="L817" s="28"/>
      <c r="M817" s="29"/>
    </row>
    <row r="818" spans="1:13" ht="13.2" thickBot="1" x14ac:dyDescent="0.45">
      <c r="A818" s="136">
        <f t="shared" si="67"/>
        <v>149</v>
      </c>
      <c r="B818" s="455"/>
      <c r="C818" s="456"/>
      <c r="D818" s="456"/>
      <c r="E818" s="456"/>
      <c r="F818" s="456"/>
      <c r="G818" s="456"/>
      <c r="H818" s="456"/>
      <c r="I818" s="456"/>
      <c r="J818" s="457"/>
      <c r="K818" s="40"/>
      <c r="L818" s="30"/>
      <c r="M818" s="31"/>
    </row>
    <row r="819" spans="1:13" ht="6" customHeight="1" thickBot="1" x14ac:dyDescent="0.45">
      <c r="K819" s="40"/>
    </row>
    <row r="820" spans="1:13" ht="25.2" customHeight="1" x14ac:dyDescent="0.4">
      <c r="A820" s="442">
        <v>5.6</v>
      </c>
      <c r="B820" s="445" t="s">
        <v>693</v>
      </c>
      <c r="C820" s="458" t="s">
        <v>23</v>
      </c>
      <c r="D820" s="459" t="s">
        <v>532</v>
      </c>
      <c r="E820" s="446">
        <f>I824</f>
        <v>14</v>
      </c>
      <c r="F820" s="421"/>
      <c r="G820" s="137">
        <v>150</v>
      </c>
      <c r="H820" s="4" t="s">
        <v>537</v>
      </c>
      <c r="I820" s="63">
        <v>2</v>
      </c>
      <c r="J820" s="64">
        <f>I820*14%/105</f>
        <v>2.666666666666667E-3</v>
      </c>
      <c r="K820" s="140" t="str">
        <f t="shared" si="63"/>
        <v/>
      </c>
      <c r="L820" s="83">
        <v>2</v>
      </c>
      <c r="M820" s="64">
        <f>L820*14%/105</f>
        <v>2.666666666666667E-3</v>
      </c>
    </row>
    <row r="821" spans="1:13" ht="57.6" customHeight="1" x14ac:dyDescent="0.4">
      <c r="A821" s="443"/>
      <c r="B821" s="434"/>
      <c r="C821" s="423"/>
      <c r="D821" s="422"/>
      <c r="E821" s="447"/>
      <c r="F821" s="421"/>
      <c r="G821" s="138">
        <v>151</v>
      </c>
      <c r="H821" s="58" t="s">
        <v>658</v>
      </c>
      <c r="I821" s="59">
        <v>6</v>
      </c>
      <c r="J821" s="1">
        <f>I821*14%/105</f>
        <v>8.0000000000000002E-3</v>
      </c>
      <c r="K821" s="140" t="str">
        <f t="shared" si="63"/>
        <v/>
      </c>
      <c r="L821" s="32">
        <v>6</v>
      </c>
      <c r="M821" s="1">
        <f>L821*14%/105</f>
        <v>8.0000000000000002E-3</v>
      </c>
    </row>
    <row r="822" spans="1:13" ht="24" customHeight="1" x14ac:dyDescent="0.4">
      <c r="A822" s="443"/>
      <c r="B822" s="434"/>
      <c r="C822" s="423" t="s">
        <v>24</v>
      </c>
      <c r="D822" s="422" t="s">
        <v>720</v>
      </c>
      <c r="E822" s="447"/>
      <c r="F822" s="421"/>
      <c r="G822" s="138">
        <v>152</v>
      </c>
      <c r="H822" s="58" t="s">
        <v>721</v>
      </c>
      <c r="I822" s="59">
        <v>2</v>
      </c>
      <c r="J822" s="1">
        <f t="shared" ref="J822:J823" si="68">I822*14%/105</f>
        <v>2.666666666666667E-3</v>
      </c>
      <c r="K822" s="140" t="str">
        <f t="shared" si="63"/>
        <v/>
      </c>
      <c r="L822" s="32">
        <v>2</v>
      </c>
      <c r="M822" s="1">
        <f t="shared" ref="M822:M823" si="69">L822*14%/105</f>
        <v>2.666666666666667E-3</v>
      </c>
    </row>
    <row r="823" spans="1:13" ht="39.6" customHeight="1" x14ac:dyDescent="0.4">
      <c r="A823" s="443"/>
      <c r="B823" s="434"/>
      <c r="C823" s="423"/>
      <c r="D823" s="422"/>
      <c r="E823" s="447"/>
      <c r="F823" s="421"/>
      <c r="G823" s="138">
        <v>153</v>
      </c>
      <c r="H823" s="58" t="s">
        <v>533</v>
      </c>
      <c r="I823" s="59">
        <v>4</v>
      </c>
      <c r="J823" s="1">
        <f t="shared" si="68"/>
        <v>5.333333333333334E-3</v>
      </c>
      <c r="K823" s="140" t="str">
        <f t="shared" si="63"/>
        <v/>
      </c>
      <c r="L823" s="32">
        <v>4</v>
      </c>
      <c r="M823" s="1">
        <f t="shared" si="69"/>
        <v>5.333333333333334E-3</v>
      </c>
    </row>
    <row r="824" spans="1:13" ht="16.2" customHeight="1" thickBot="1" x14ac:dyDescent="0.45">
      <c r="A824" s="444"/>
      <c r="B824" s="435"/>
      <c r="C824" s="424"/>
      <c r="D824" s="425"/>
      <c r="E824" s="448"/>
      <c r="F824" s="6"/>
      <c r="G824" s="417" t="s">
        <v>4</v>
      </c>
      <c r="H824" s="418"/>
      <c r="I824" s="60">
        <f>SUM(I820:I823)</f>
        <v>14</v>
      </c>
      <c r="J824" s="41">
        <f>SUM(J820:J823)</f>
        <v>1.8666666666666672E-2</v>
      </c>
      <c r="K824" s="140" t="str">
        <f t="shared" si="63"/>
        <v/>
      </c>
      <c r="L824" s="3">
        <f>SUM(L820:L823)</f>
        <v>14</v>
      </c>
      <c r="M824" s="41">
        <f>SUM(M820:M823)</f>
        <v>1.8666666666666672E-2</v>
      </c>
    </row>
    <row r="825" spans="1:13" ht="6" customHeight="1" thickBot="1" x14ac:dyDescent="0.45">
      <c r="A825" s="50"/>
      <c r="K825" s="40"/>
    </row>
    <row r="826" spans="1:13" x14ac:dyDescent="0.4">
      <c r="A826" s="410" t="s">
        <v>847</v>
      </c>
      <c r="B826" s="411"/>
      <c r="C826" s="411"/>
      <c r="D826" s="411"/>
      <c r="E826" s="411"/>
      <c r="F826" s="411"/>
      <c r="G826" s="411"/>
      <c r="H826" s="411"/>
      <c r="I826" s="411"/>
      <c r="J826" s="412"/>
      <c r="K826" s="140"/>
      <c r="L826" s="25" t="s">
        <v>69</v>
      </c>
      <c r="M826" s="26" t="s">
        <v>77</v>
      </c>
    </row>
    <row r="827" spans="1:13" x14ac:dyDescent="0.4">
      <c r="A827" s="135">
        <f>G820</f>
        <v>150</v>
      </c>
      <c r="B827" s="449"/>
      <c r="C827" s="450"/>
      <c r="D827" s="450"/>
      <c r="E827" s="450"/>
      <c r="F827" s="450"/>
      <c r="G827" s="450"/>
      <c r="H827" s="450"/>
      <c r="I827" s="450"/>
      <c r="J827" s="451"/>
      <c r="K827" s="40"/>
      <c r="L827" s="28"/>
      <c r="M827" s="29"/>
    </row>
    <row r="828" spans="1:13" x14ac:dyDescent="0.4">
      <c r="A828" s="135">
        <f t="shared" ref="A828:A830" si="70">G821</f>
        <v>151</v>
      </c>
      <c r="B828" s="449"/>
      <c r="C828" s="450"/>
      <c r="D828" s="450"/>
      <c r="E828" s="450"/>
      <c r="F828" s="450"/>
      <c r="G828" s="450"/>
      <c r="H828" s="450"/>
      <c r="I828" s="450"/>
      <c r="J828" s="451"/>
      <c r="K828" s="40"/>
      <c r="L828" s="28"/>
      <c r="M828" s="29"/>
    </row>
    <row r="829" spans="1:13" x14ac:dyDescent="0.4">
      <c r="A829" s="135">
        <f t="shared" si="70"/>
        <v>152</v>
      </c>
      <c r="B829" s="449"/>
      <c r="C829" s="450"/>
      <c r="D829" s="450"/>
      <c r="E829" s="450"/>
      <c r="F829" s="450"/>
      <c r="G829" s="450"/>
      <c r="H829" s="450"/>
      <c r="I829" s="450"/>
      <c r="J829" s="451"/>
      <c r="K829" s="40"/>
      <c r="L829" s="28"/>
      <c r="M829" s="29"/>
    </row>
    <row r="830" spans="1:13" ht="13.2" thickBot="1" x14ac:dyDescent="0.45">
      <c r="A830" s="136">
        <f t="shared" si="70"/>
        <v>153</v>
      </c>
      <c r="B830" s="455"/>
      <c r="C830" s="456"/>
      <c r="D830" s="456"/>
      <c r="E830" s="456"/>
      <c r="F830" s="456"/>
      <c r="G830" s="456"/>
      <c r="H830" s="456"/>
      <c r="I830" s="456"/>
      <c r="J830" s="457"/>
      <c r="K830" s="40"/>
      <c r="L830" s="30"/>
      <c r="M830" s="31"/>
    </row>
    <row r="831" spans="1:13" ht="6" customHeight="1" thickBot="1" x14ac:dyDescent="0.45">
      <c r="K831" s="40"/>
    </row>
    <row r="832" spans="1:13" ht="28.2" customHeight="1" x14ac:dyDescent="0.4">
      <c r="A832" s="410" t="s">
        <v>521</v>
      </c>
      <c r="B832" s="411"/>
      <c r="C832" s="411"/>
      <c r="D832" s="411"/>
      <c r="E832" s="412"/>
      <c r="F832" s="475"/>
      <c r="G832" s="476" t="s">
        <v>25</v>
      </c>
      <c r="H832" s="477"/>
      <c r="I832" s="478">
        <f>I839+I853+I872+I890+I904</f>
        <v>96</v>
      </c>
      <c r="J832" s="479"/>
      <c r="K832" s="140"/>
      <c r="L832" s="169" t="s">
        <v>423</v>
      </c>
      <c r="M832" s="170">
        <f>L839+L853+L872+L890+L904</f>
        <v>96</v>
      </c>
    </row>
    <row r="833" spans="1:13" ht="25.95" customHeight="1" x14ac:dyDescent="0.4">
      <c r="A833" s="438" t="s">
        <v>336</v>
      </c>
      <c r="B833" s="427" t="s">
        <v>86</v>
      </c>
      <c r="C833" s="428" t="s">
        <v>178</v>
      </c>
      <c r="D833" s="427" t="s">
        <v>87</v>
      </c>
      <c r="E833" s="429" t="s">
        <v>2</v>
      </c>
      <c r="F833" s="475"/>
      <c r="G833" s="489" t="s">
        <v>83</v>
      </c>
      <c r="H833" s="491" t="s">
        <v>84</v>
      </c>
      <c r="I833" s="484" t="s">
        <v>88</v>
      </c>
      <c r="J833" s="486" t="s">
        <v>3</v>
      </c>
      <c r="K833" s="140"/>
      <c r="L833" s="438" t="s">
        <v>846</v>
      </c>
      <c r="M833" s="429"/>
    </row>
    <row r="834" spans="1:13" x14ac:dyDescent="0.4">
      <c r="A834" s="438"/>
      <c r="B834" s="427"/>
      <c r="C834" s="428"/>
      <c r="D834" s="427"/>
      <c r="E834" s="429"/>
      <c r="F834" s="7"/>
      <c r="G834" s="490"/>
      <c r="H834" s="492"/>
      <c r="I834" s="485"/>
      <c r="J834" s="487"/>
      <c r="K834" s="140"/>
      <c r="L834" s="166" t="s">
        <v>0</v>
      </c>
      <c r="M834" s="167" t="s">
        <v>1</v>
      </c>
    </row>
    <row r="835" spans="1:13" ht="37.950000000000003" customHeight="1" x14ac:dyDescent="0.4">
      <c r="A835" s="432">
        <v>6.1</v>
      </c>
      <c r="B835" s="467" t="s">
        <v>940</v>
      </c>
      <c r="C835" s="422" t="s">
        <v>26</v>
      </c>
      <c r="D835" s="422" t="s">
        <v>447</v>
      </c>
      <c r="E835" s="436">
        <f>I839</f>
        <v>16</v>
      </c>
      <c r="F835" s="421"/>
      <c r="G835" s="138">
        <v>154</v>
      </c>
      <c r="H835" s="58" t="s">
        <v>722</v>
      </c>
      <c r="I835" s="59">
        <v>5</v>
      </c>
      <c r="J835" s="1">
        <f>I835*10%/96</f>
        <v>5.208333333333333E-3</v>
      </c>
      <c r="K835" s="140" t="str">
        <f t="shared" si="63"/>
        <v/>
      </c>
      <c r="L835" s="32">
        <v>5</v>
      </c>
      <c r="M835" s="1">
        <f>L835*10%/96</f>
        <v>5.208333333333333E-3</v>
      </c>
    </row>
    <row r="836" spans="1:13" ht="15.6" customHeight="1" x14ac:dyDescent="0.4">
      <c r="A836" s="432"/>
      <c r="B836" s="467"/>
      <c r="C836" s="422"/>
      <c r="D836" s="422"/>
      <c r="E836" s="436"/>
      <c r="F836" s="421"/>
      <c r="G836" s="138">
        <v>155</v>
      </c>
      <c r="H836" s="58" t="s">
        <v>195</v>
      </c>
      <c r="I836" s="59">
        <v>6</v>
      </c>
      <c r="J836" s="1">
        <f t="shared" ref="J836:J838" si="71">I836*10%/96</f>
        <v>6.2500000000000012E-3</v>
      </c>
      <c r="K836" s="140" t="str">
        <f t="shared" si="63"/>
        <v/>
      </c>
      <c r="L836" s="32">
        <v>6</v>
      </c>
      <c r="M836" s="1">
        <f t="shared" ref="M836:M838" si="72">L836*10%/96</f>
        <v>6.2500000000000012E-3</v>
      </c>
    </row>
    <row r="837" spans="1:13" ht="25.2" customHeight="1" x14ac:dyDescent="0.4">
      <c r="A837" s="432"/>
      <c r="B837" s="467"/>
      <c r="C837" s="422" t="s">
        <v>27</v>
      </c>
      <c r="D837" s="422" t="s">
        <v>891</v>
      </c>
      <c r="E837" s="436"/>
      <c r="F837" s="421"/>
      <c r="G837" s="138">
        <v>156</v>
      </c>
      <c r="H837" s="58" t="s">
        <v>412</v>
      </c>
      <c r="I837" s="59">
        <v>2</v>
      </c>
      <c r="J837" s="1">
        <f t="shared" si="71"/>
        <v>2.0833333333333333E-3</v>
      </c>
      <c r="K837" s="140" t="str">
        <f t="shared" si="63"/>
        <v/>
      </c>
      <c r="L837" s="32">
        <v>2</v>
      </c>
      <c r="M837" s="1">
        <f t="shared" si="72"/>
        <v>2.0833333333333333E-3</v>
      </c>
    </row>
    <row r="838" spans="1:13" ht="29.4" customHeight="1" x14ac:dyDescent="0.4">
      <c r="A838" s="432"/>
      <c r="B838" s="467"/>
      <c r="C838" s="422"/>
      <c r="D838" s="422"/>
      <c r="E838" s="436"/>
      <c r="F838" s="421"/>
      <c r="G838" s="138">
        <v>157</v>
      </c>
      <c r="H838" s="58" t="s">
        <v>420</v>
      </c>
      <c r="I838" s="59">
        <v>3</v>
      </c>
      <c r="J838" s="1">
        <f t="shared" si="71"/>
        <v>3.1250000000000006E-3</v>
      </c>
      <c r="K838" s="140" t="str">
        <f t="shared" si="63"/>
        <v/>
      </c>
      <c r="L838" s="32">
        <v>3</v>
      </c>
      <c r="M838" s="1">
        <f t="shared" si="72"/>
        <v>3.1250000000000006E-3</v>
      </c>
    </row>
    <row r="839" spans="1:13" ht="16.2" customHeight="1" thickBot="1" x14ac:dyDescent="0.45">
      <c r="A839" s="433"/>
      <c r="B839" s="468"/>
      <c r="C839" s="425"/>
      <c r="D839" s="425"/>
      <c r="E839" s="437"/>
      <c r="F839" s="11"/>
      <c r="G839" s="495" t="s">
        <v>4</v>
      </c>
      <c r="H839" s="496"/>
      <c r="I839" s="60">
        <f>SUM(I835:I838)</f>
        <v>16</v>
      </c>
      <c r="J839" s="13">
        <f>SUM(J835:J838)</f>
        <v>1.6666666666666666E-2</v>
      </c>
      <c r="K839" s="140" t="str">
        <f t="shared" si="63"/>
        <v/>
      </c>
      <c r="L839" s="3">
        <f>SUM(L835:L838)</f>
        <v>16</v>
      </c>
      <c r="M839" s="13">
        <f>SUM(M835:M838)</f>
        <v>1.6666666666666666E-2</v>
      </c>
    </row>
    <row r="840" spans="1:13" ht="6" customHeight="1" thickBot="1" x14ac:dyDescent="0.45">
      <c r="A840" s="22"/>
      <c r="B840" s="22"/>
      <c r="C840" s="22"/>
      <c r="D840" s="22"/>
      <c r="E840" s="22"/>
      <c r="F840" s="9"/>
      <c r="G840" s="40"/>
      <c r="H840" s="40"/>
      <c r="I840" s="92"/>
      <c r="J840" s="44"/>
      <c r="K840" s="40"/>
      <c r="L840" s="92"/>
      <c r="M840" s="44"/>
    </row>
    <row r="841" spans="1:13" x14ac:dyDescent="0.4">
      <c r="A841" s="410" t="s">
        <v>847</v>
      </c>
      <c r="B841" s="411"/>
      <c r="C841" s="411"/>
      <c r="D841" s="411"/>
      <c r="E841" s="411"/>
      <c r="F841" s="411"/>
      <c r="G841" s="411"/>
      <c r="H841" s="411"/>
      <c r="I841" s="411"/>
      <c r="J841" s="412"/>
      <c r="K841" s="140"/>
      <c r="L841" s="25" t="s">
        <v>69</v>
      </c>
      <c r="M841" s="26" t="s">
        <v>77</v>
      </c>
    </row>
    <row r="842" spans="1:13" x14ac:dyDescent="0.4">
      <c r="A842" s="135">
        <f>G835</f>
        <v>154</v>
      </c>
      <c r="B842" s="449"/>
      <c r="C842" s="450"/>
      <c r="D842" s="450"/>
      <c r="E842" s="450"/>
      <c r="F842" s="450"/>
      <c r="G842" s="450"/>
      <c r="H842" s="450"/>
      <c r="I842" s="450"/>
      <c r="J842" s="451"/>
      <c r="K842" s="40"/>
      <c r="L842" s="28"/>
      <c r="M842" s="29"/>
    </row>
    <row r="843" spans="1:13" x14ac:dyDescent="0.4">
      <c r="A843" s="135">
        <f t="shared" ref="A843:A845" si="73">G836</f>
        <v>155</v>
      </c>
      <c r="B843" s="449"/>
      <c r="C843" s="450"/>
      <c r="D843" s="450"/>
      <c r="E843" s="450"/>
      <c r="F843" s="450"/>
      <c r="G843" s="450"/>
      <c r="H843" s="450"/>
      <c r="I843" s="450"/>
      <c r="J843" s="451"/>
      <c r="K843" s="40"/>
      <c r="L843" s="28"/>
      <c r="M843" s="29"/>
    </row>
    <row r="844" spans="1:13" x14ac:dyDescent="0.4">
      <c r="A844" s="135">
        <f t="shared" si="73"/>
        <v>156</v>
      </c>
      <c r="B844" s="449"/>
      <c r="C844" s="450"/>
      <c r="D844" s="450"/>
      <c r="E844" s="450"/>
      <c r="F844" s="450"/>
      <c r="G844" s="450"/>
      <c r="H844" s="450"/>
      <c r="I844" s="450"/>
      <c r="J844" s="451"/>
      <c r="K844" s="40"/>
      <c r="L844" s="28"/>
      <c r="M844" s="29"/>
    </row>
    <row r="845" spans="1:13" ht="13.2" thickBot="1" x14ac:dyDescent="0.45">
      <c r="A845" s="136">
        <f t="shared" si="73"/>
        <v>157</v>
      </c>
      <c r="B845" s="455"/>
      <c r="C845" s="456"/>
      <c r="D845" s="456"/>
      <c r="E845" s="456"/>
      <c r="F845" s="456"/>
      <c r="G845" s="456"/>
      <c r="H845" s="456"/>
      <c r="I845" s="456"/>
      <c r="J845" s="457"/>
      <c r="K845" s="40"/>
      <c r="L845" s="30"/>
      <c r="M845" s="31"/>
    </row>
    <row r="846" spans="1:13" ht="6" customHeight="1" thickBot="1" x14ac:dyDescent="0.45">
      <c r="A846" s="27"/>
      <c r="B846" s="93"/>
      <c r="C846" s="22"/>
      <c r="D846" s="45"/>
      <c r="E846" s="22"/>
      <c r="F846" s="9"/>
      <c r="G846" s="40"/>
      <c r="H846" s="55"/>
      <c r="I846" s="92"/>
      <c r="J846" s="44"/>
      <c r="K846" s="40"/>
      <c r="L846" s="92"/>
      <c r="M846" s="44"/>
    </row>
    <row r="847" spans="1:13" ht="12.6" customHeight="1" x14ac:dyDescent="0.4">
      <c r="A847" s="480">
        <v>6.2</v>
      </c>
      <c r="B847" s="445" t="s">
        <v>692</v>
      </c>
      <c r="C847" s="459" t="s">
        <v>28</v>
      </c>
      <c r="D847" s="459" t="s">
        <v>522</v>
      </c>
      <c r="E847" s="497">
        <f>I853</f>
        <v>19</v>
      </c>
      <c r="F847" s="421"/>
      <c r="G847" s="137">
        <v>158</v>
      </c>
      <c r="H847" s="176" t="s">
        <v>196</v>
      </c>
      <c r="I847" s="63">
        <v>2</v>
      </c>
      <c r="J847" s="66">
        <f>I847*10%/96</f>
        <v>2.0833333333333333E-3</v>
      </c>
      <c r="K847" s="140" t="str">
        <f t="shared" ref="K847:K904" si="74">IF(AND(L847&gt;=0,L847&lt;=I847),"",IF(AND(L847&gt;I847),"*"))</f>
        <v/>
      </c>
      <c r="L847" s="83">
        <v>2</v>
      </c>
      <c r="M847" s="66">
        <f>L847*10%/96</f>
        <v>2.0833333333333333E-3</v>
      </c>
    </row>
    <row r="848" spans="1:13" ht="64.95" customHeight="1" x14ac:dyDescent="0.4">
      <c r="A848" s="432"/>
      <c r="B848" s="434"/>
      <c r="C848" s="422"/>
      <c r="D848" s="422"/>
      <c r="E848" s="436"/>
      <c r="F848" s="421"/>
      <c r="G848" s="138">
        <v>159</v>
      </c>
      <c r="H848" s="58" t="s">
        <v>865</v>
      </c>
      <c r="I848" s="59">
        <v>3</v>
      </c>
      <c r="J848" s="5">
        <f>I848*10%/96</f>
        <v>3.1250000000000006E-3</v>
      </c>
      <c r="K848" s="140" t="str">
        <f t="shared" si="74"/>
        <v/>
      </c>
      <c r="L848" s="32">
        <v>3</v>
      </c>
      <c r="M848" s="5">
        <f>L848*10%/96</f>
        <v>3.1250000000000006E-3</v>
      </c>
    </row>
    <row r="849" spans="1:13" ht="25.2" x14ac:dyDescent="0.4">
      <c r="A849" s="432"/>
      <c r="B849" s="434"/>
      <c r="C849" s="422"/>
      <c r="D849" s="422"/>
      <c r="E849" s="436"/>
      <c r="F849" s="421"/>
      <c r="G849" s="138">
        <v>160</v>
      </c>
      <c r="H849" s="177" t="s">
        <v>678</v>
      </c>
      <c r="I849" s="59">
        <v>3</v>
      </c>
      <c r="J849" s="5">
        <f t="shared" ref="J849:J852" si="75">I849*10%/96</f>
        <v>3.1250000000000006E-3</v>
      </c>
      <c r="K849" s="140" t="str">
        <f t="shared" si="74"/>
        <v/>
      </c>
      <c r="L849" s="32">
        <v>3</v>
      </c>
      <c r="M849" s="5">
        <f t="shared" ref="M849:M852" si="76">L849*10%/96</f>
        <v>3.1250000000000006E-3</v>
      </c>
    </row>
    <row r="850" spans="1:13" ht="63" x14ac:dyDescent="0.4">
      <c r="A850" s="432"/>
      <c r="B850" s="434"/>
      <c r="C850" s="134" t="s">
        <v>120</v>
      </c>
      <c r="D850" s="134" t="s">
        <v>297</v>
      </c>
      <c r="E850" s="436"/>
      <c r="F850" s="143"/>
      <c r="G850" s="138">
        <v>161</v>
      </c>
      <c r="H850" s="58" t="s">
        <v>348</v>
      </c>
      <c r="I850" s="59">
        <v>3</v>
      </c>
      <c r="J850" s="5">
        <f t="shared" si="75"/>
        <v>3.1250000000000006E-3</v>
      </c>
      <c r="K850" s="140" t="str">
        <f t="shared" si="74"/>
        <v/>
      </c>
      <c r="L850" s="32">
        <v>3</v>
      </c>
      <c r="M850" s="5">
        <f t="shared" si="76"/>
        <v>3.1250000000000006E-3</v>
      </c>
    </row>
    <row r="851" spans="1:13" ht="75.599999999999994" x14ac:dyDescent="0.4">
      <c r="A851" s="432"/>
      <c r="B851" s="434"/>
      <c r="C851" s="134" t="s">
        <v>238</v>
      </c>
      <c r="D851" s="134" t="s">
        <v>679</v>
      </c>
      <c r="E851" s="436"/>
      <c r="F851" s="11"/>
      <c r="G851" s="138">
        <v>162</v>
      </c>
      <c r="H851" s="58" t="s">
        <v>680</v>
      </c>
      <c r="I851" s="59">
        <v>5</v>
      </c>
      <c r="J851" s="5">
        <f t="shared" si="75"/>
        <v>5.208333333333333E-3</v>
      </c>
      <c r="K851" s="140" t="str">
        <f t="shared" si="74"/>
        <v/>
      </c>
      <c r="L851" s="32">
        <v>5</v>
      </c>
      <c r="M851" s="5">
        <f t="shared" si="76"/>
        <v>5.208333333333333E-3</v>
      </c>
    </row>
    <row r="852" spans="1:13" ht="25.2" x14ac:dyDescent="0.4">
      <c r="A852" s="432"/>
      <c r="B852" s="434"/>
      <c r="C852" s="422" t="s">
        <v>109</v>
      </c>
      <c r="D852" s="422" t="s">
        <v>638</v>
      </c>
      <c r="E852" s="436"/>
      <c r="F852" s="11"/>
      <c r="G852" s="138">
        <v>163</v>
      </c>
      <c r="H852" s="58" t="s">
        <v>639</v>
      </c>
      <c r="I852" s="59">
        <v>3</v>
      </c>
      <c r="J852" s="5">
        <f t="shared" si="75"/>
        <v>3.1250000000000006E-3</v>
      </c>
      <c r="K852" s="140" t="str">
        <f t="shared" si="74"/>
        <v/>
      </c>
      <c r="L852" s="32">
        <v>3</v>
      </c>
      <c r="M852" s="5">
        <f t="shared" si="76"/>
        <v>3.1250000000000006E-3</v>
      </c>
    </row>
    <row r="853" spans="1:13" ht="16.2" customHeight="1" thickBot="1" x14ac:dyDescent="0.45">
      <c r="A853" s="433"/>
      <c r="B853" s="435"/>
      <c r="C853" s="425"/>
      <c r="D853" s="425"/>
      <c r="E853" s="437"/>
      <c r="F853" s="11"/>
      <c r="G853" s="495" t="s">
        <v>4</v>
      </c>
      <c r="H853" s="496"/>
      <c r="I853" s="60">
        <f>SUM(I847:I852)</f>
        <v>19</v>
      </c>
      <c r="J853" s="13">
        <f>SUM(J847:J852)</f>
        <v>1.9791666666666669E-2</v>
      </c>
      <c r="K853" s="140" t="str">
        <f t="shared" si="74"/>
        <v/>
      </c>
      <c r="L853" s="3">
        <f>SUM(L847:L852)</f>
        <v>19</v>
      </c>
      <c r="M853" s="13">
        <f>SUM(M847:M852)</f>
        <v>1.9791666666666669E-2</v>
      </c>
    </row>
    <row r="854" spans="1:13" ht="6" customHeight="1" thickBot="1" x14ac:dyDescent="0.45">
      <c r="A854" s="27"/>
      <c r="B854" s="93"/>
      <c r="C854" s="27"/>
      <c r="D854" s="27"/>
      <c r="E854" s="27"/>
      <c r="F854" s="9"/>
      <c r="G854" s="40"/>
      <c r="H854" s="55"/>
      <c r="I854" s="92"/>
      <c r="J854" s="44"/>
      <c r="K854" s="40"/>
      <c r="L854" s="92"/>
      <c r="M854" s="44"/>
    </row>
    <row r="855" spans="1:13" x14ac:dyDescent="0.4">
      <c r="A855" s="410" t="s">
        <v>847</v>
      </c>
      <c r="B855" s="411"/>
      <c r="C855" s="411"/>
      <c r="D855" s="411"/>
      <c r="E855" s="411"/>
      <c r="F855" s="411"/>
      <c r="G855" s="411"/>
      <c r="H855" s="411"/>
      <c r="I855" s="411"/>
      <c r="J855" s="412"/>
      <c r="K855" s="140"/>
      <c r="L855" s="25" t="s">
        <v>69</v>
      </c>
      <c r="M855" s="26" t="s">
        <v>77</v>
      </c>
    </row>
    <row r="856" spans="1:13" x14ac:dyDescent="0.4">
      <c r="A856" s="135">
        <f>G847</f>
        <v>158</v>
      </c>
      <c r="B856" s="449"/>
      <c r="C856" s="450"/>
      <c r="D856" s="450"/>
      <c r="E856" s="450"/>
      <c r="F856" s="450"/>
      <c r="G856" s="450"/>
      <c r="H856" s="450"/>
      <c r="I856" s="450"/>
      <c r="J856" s="451"/>
      <c r="K856" s="40"/>
      <c r="L856" s="28"/>
      <c r="M856" s="29"/>
    </row>
    <row r="857" spans="1:13" x14ac:dyDescent="0.4">
      <c r="A857" s="135">
        <f t="shared" ref="A857:A861" si="77">G848</f>
        <v>159</v>
      </c>
      <c r="B857" s="449"/>
      <c r="C857" s="450"/>
      <c r="D857" s="450"/>
      <c r="E857" s="450"/>
      <c r="F857" s="450"/>
      <c r="G857" s="450"/>
      <c r="H857" s="450"/>
      <c r="I857" s="450"/>
      <c r="J857" s="451"/>
      <c r="K857" s="40"/>
      <c r="L857" s="28"/>
      <c r="M857" s="29"/>
    </row>
    <row r="858" spans="1:13" x14ac:dyDescent="0.4">
      <c r="A858" s="135">
        <f t="shared" si="77"/>
        <v>160</v>
      </c>
      <c r="B858" s="449"/>
      <c r="C858" s="450"/>
      <c r="D858" s="450"/>
      <c r="E858" s="450"/>
      <c r="F858" s="450"/>
      <c r="G858" s="450"/>
      <c r="H858" s="450"/>
      <c r="I858" s="450"/>
      <c r="J858" s="451"/>
      <c r="K858" s="40"/>
      <c r="L858" s="28"/>
      <c r="M858" s="29"/>
    </row>
    <row r="859" spans="1:13" x14ac:dyDescent="0.4">
      <c r="A859" s="135">
        <f t="shared" si="77"/>
        <v>161</v>
      </c>
      <c r="B859" s="449"/>
      <c r="C859" s="450"/>
      <c r="D859" s="450"/>
      <c r="E859" s="450"/>
      <c r="F859" s="450"/>
      <c r="G859" s="450"/>
      <c r="H859" s="450"/>
      <c r="I859" s="450"/>
      <c r="J859" s="451"/>
      <c r="K859" s="40"/>
      <c r="L859" s="28"/>
      <c r="M859" s="29"/>
    </row>
    <row r="860" spans="1:13" x14ac:dyDescent="0.4">
      <c r="A860" s="135">
        <f t="shared" si="77"/>
        <v>162</v>
      </c>
      <c r="B860" s="449"/>
      <c r="C860" s="450"/>
      <c r="D860" s="450"/>
      <c r="E860" s="450"/>
      <c r="F860" s="450"/>
      <c r="G860" s="450"/>
      <c r="H860" s="450"/>
      <c r="I860" s="450"/>
      <c r="J860" s="451"/>
      <c r="K860" s="40"/>
      <c r="L860" s="28"/>
      <c r="M860" s="29"/>
    </row>
    <row r="861" spans="1:13" ht="13.2" thickBot="1" x14ac:dyDescent="0.45">
      <c r="A861" s="136">
        <f t="shared" si="77"/>
        <v>163</v>
      </c>
      <c r="B861" s="455"/>
      <c r="C861" s="456"/>
      <c r="D861" s="456"/>
      <c r="E861" s="456"/>
      <c r="F861" s="456"/>
      <c r="G861" s="456"/>
      <c r="H861" s="456"/>
      <c r="I861" s="456"/>
      <c r="J861" s="457"/>
      <c r="K861" s="40"/>
      <c r="L861" s="30"/>
      <c r="M861" s="31"/>
    </row>
    <row r="862" spans="1:13" ht="6" customHeight="1" thickBot="1" x14ac:dyDescent="0.45">
      <c r="A862" s="27"/>
      <c r="B862" s="93"/>
      <c r="C862" s="27"/>
      <c r="D862" s="27"/>
      <c r="E862" s="27"/>
      <c r="F862" s="9"/>
      <c r="G862" s="40"/>
      <c r="H862" s="55"/>
      <c r="I862" s="92"/>
      <c r="J862" s="44"/>
      <c r="K862" s="40"/>
      <c r="L862" s="92"/>
      <c r="M862" s="44"/>
    </row>
    <row r="863" spans="1:13" ht="25.2" customHeight="1" x14ac:dyDescent="0.4">
      <c r="A863" s="480">
        <v>6.3</v>
      </c>
      <c r="B863" s="445" t="s">
        <v>723</v>
      </c>
      <c r="C863" s="459" t="s">
        <v>29</v>
      </c>
      <c r="D863" s="459" t="s">
        <v>247</v>
      </c>
      <c r="E863" s="497">
        <f>I872</f>
        <v>36</v>
      </c>
      <c r="F863" s="483"/>
      <c r="G863" s="137">
        <v>164</v>
      </c>
      <c r="H863" s="4" t="s">
        <v>821</v>
      </c>
      <c r="I863" s="63">
        <v>4</v>
      </c>
      <c r="J863" s="66">
        <f>I863*10%/96</f>
        <v>4.1666666666666666E-3</v>
      </c>
      <c r="K863" s="140" t="str">
        <f t="shared" si="74"/>
        <v/>
      </c>
      <c r="L863" s="83">
        <v>4</v>
      </c>
      <c r="M863" s="66">
        <f>L863*10%/96</f>
        <v>4.1666666666666666E-3</v>
      </c>
    </row>
    <row r="864" spans="1:13" ht="50.4" x14ac:dyDescent="0.4">
      <c r="A864" s="432"/>
      <c r="B864" s="434"/>
      <c r="C864" s="422"/>
      <c r="D864" s="422"/>
      <c r="E864" s="436"/>
      <c r="F864" s="483"/>
      <c r="G864" s="138">
        <v>165</v>
      </c>
      <c r="H864" s="58" t="s">
        <v>822</v>
      </c>
      <c r="I864" s="59">
        <v>6</v>
      </c>
      <c r="J864" s="5">
        <f>I864*10%/96</f>
        <v>6.2500000000000012E-3</v>
      </c>
      <c r="K864" s="140" t="str">
        <f t="shared" si="74"/>
        <v/>
      </c>
      <c r="L864" s="32">
        <v>6</v>
      </c>
      <c r="M864" s="5">
        <f>L864*10%/96</f>
        <v>6.2500000000000012E-3</v>
      </c>
    </row>
    <row r="865" spans="1:13" ht="50.4" x14ac:dyDescent="0.4">
      <c r="A865" s="432"/>
      <c r="B865" s="434"/>
      <c r="C865" s="422"/>
      <c r="D865" s="422"/>
      <c r="E865" s="436"/>
      <c r="F865" s="483"/>
      <c r="G865" s="138">
        <v>166</v>
      </c>
      <c r="H865" s="58" t="s">
        <v>791</v>
      </c>
      <c r="I865" s="59">
        <v>6</v>
      </c>
      <c r="J865" s="5">
        <f t="shared" ref="J865:J871" si="78">I865*10%/96</f>
        <v>6.2500000000000012E-3</v>
      </c>
      <c r="K865" s="140" t="str">
        <f t="shared" si="74"/>
        <v/>
      </c>
      <c r="L865" s="32">
        <v>6</v>
      </c>
      <c r="M865" s="5">
        <f t="shared" ref="M865:M871" si="79">L865*10%/96</f>
        <v>6.2500000000000012E-3</v>
      </c>
    </row>
    <row r="866" spans="1:13" ht="19.2" customHeight="1" x14ac:dyDescent="0.4">
      <c r="A866" s="432"/>
      <c r="B866" s="434"/>
      <c r="C866" s="422" t="s">
        <v>66</v>
      </c>
      <c r="D866" s="422" t="s">
        <v>892</v>
      </c>
      <c r="E866" s="436"/>
      <c r="F866" s="421"/>
      <c r="G866" s="138">
        <v>167</v>
      </c>
      <c r="H866" s="58" t="s">
        <v>681</v>
      </c>
      <c r="I866" s="59">
        <v>3</v>
      </c>
      <c r="J866" s="5">
        <f t="shared" si="78"/>
        <v>3.1250000000000006E-3</v>
      </c>
      <c r="K866" s="140" t="str">
        <f t="shared" si="74"/>
        <v/>
      </c>
      <c r="L866" s="32">
        <v>3</v>
      </c>
      <c r="M866" s="5">
        <f t="shared" si="79"/>
        <v>3.1250000000000006E-3</v>
      </c>
    </row>
    <row r="867" spans="1:13" ht="21.6" customHeight="1" x14ac:dyDescent="0.4">
      <c r="A867" s="432"/>
      <c r="B867" s="434"/>
      <c r="C867" s="422"/>
      <c r="D867" s="422"/>
      <c r="E867" s="436"/>
      <c r="F867" s="421"/>
      <c r="G867" s="138">
        <v>168</v>
      </c>
      <c r="H867" s="58" t="s">
        <v>197</v>
      </c>
      <c r="I867" s="59">
        <v>3</v>
      </c>
      <c r="J867" s="5">
        <f t="shared" si="78"/>
        <v>3.1250000000000006E-3</v>
      </c>
      <c r="K867" s="140" t="str">
        <f t="shared" si="74"/>
        <v/>
      </c>
      <c r="L867" s="32">
        <v>3</v>
      </c>
      <c r="M867" s="5">
        <f t="shared" si="79"/>
        <v>3.1250000000000006E-3</v>
      </c>
    </row>
    <row r="868" spans="1:13" ht="25.2" x14ac:dyDescent="0.4">
      <c r="A868" s="432"/>
      <c r="B868" s="434"/>
      <c r="C868" s="422" t="s">
        <v>110</v>
      </c>
      <c r="D868" s="422" t="s">
        <v>248</v>
      </c>
      <c r="E868" s="436"/>
      <c r="F868" s="421"/>
      <c r="G868" s="138">
        <v>169</v>
      </c>
      <c r="H868" s="58" t="s">
        <v>180</v>
      </c>
      <c r="I868" s="59">
        <v>4</v>
      </c>
      <c r="J868" s="5">
        <f t="shared" si="78"/>
        <v>4.1666666666666666E-3</v>
      </c>
      <c r="K868" s="140" t="str">
        <f t="shared" si="74"/>
        <v/>
      </c>
      <c r="L868" s="32">
        <v>4</v>
      </c>
      <c r="M868" s="5">
        <f t="shared" si="79"/>
        <v>4.1666666666666666E-3</v>
      </c>
    </row>
    <row r="869" spans="1:13" ht="25.2" x14ac:dyDescent="0.4">
      <c r="A869" s="432"/>
      <c r="B869" s="434"/>
      <c r="C869" s="422"/>
      <c r="D869" s="422"/>
      <c r="E869" s="436"/>
      <c r="F869" s="421"/>
      <c r="G869" s="138">
        <v>170</v>
      </c>
      <c r="H869" s="58" t="s">
        <v>198</v>
      </c>
      <c r="I869" s="59">
        <v>3</v>
      </c>
      <c r="J869" s="5">
        <f t="shared" si="78"/>
        <v>3.1250000000000006E-3</v>
      </c>
      <c r="K869" s="140" t="str">
        <f t="shared" si="74"/>
        <v/>
      </c>
      <c r="L869" s="32">
        <v>3</v>
      </c>
      <c r="M869" s="5">
        <f t="shared" si="79"/>
        <v>3.1250000000000006E-3</v>
      </c>
    </row>
    <row r="870" spans="1:13" ht="16.95" customHeight="1" x14ac:dyDescent="0.4">
      <c r="A870" s="432"/>
      <c r="B870" s="434"/>
      <c r="C870" s="422"/>
      <c r="D870" s="422"/>
      <c r="E870" s="436"/>
      <c r="F870" s="421"/>
      <c r="G870" s="138">
        <v>171</v>
      </c>
      <c r="H870" s="58" t="s">
        <v>249</v>
      </c>
      <c r="I870" s="59">
        <v>3</v>
      </c>
      <c r="J870" s="5">
        <f t="shared" si="78"/>
        <v>3.1250000000000006E-3</v>
      </c>
      <c r="K870" s="140" t="str">
        <f t="shared" si="74"/>
        <v/>
      </c>
      <c r="L870" s="32">
        <v>3</v>
      </c>
      <c r="M870" s="5">
        <f t="shared" si="79"/>
        <v>3.1250000000000006E-3</v>
      </c>
    </row>
    <row r="871" spans="1:13" ht="37.799999999999997" x14ac:dyDescent="0.4">
      <c r="A871" s="432"/>
      <c r="B871" s="434"/>
      <c r="C871" s="422" t="s">
        <v>239</v>
      </c>
      <c r="D871" s="422" t="s">
        <v>682</v>
      </c>
      <c r="E871" s="436"/>
      <c r="F871" s="143"/>
      <c r="G871" s="138">
        <v>172</v>
      </c>
      <c r="H871" s="58" t="s">
        <v>683</v>
      </c>
      <c r="I871" s="70">
        <v>4</v>
      </c>
      <c r="J871" s="5">
        <f t="shared" si="78"/>
        <v>4.1666666666666666E-3</v>
      </c>
      <c r="K871" s="140" t="str">
        <f t="shared" si="74"/>
        <v/>
      </c>
      <c r="L871" s="94">
        <v>4</v>
      </c>
      <c r="M871" s="5">
        <f t="shared" si="79"/>
        <v>4.1666666666666666E-3</v>
      </c>
    </row>
    <row r="872" spans="1:13" ht="16.2" customHeight="1" thickBot="1" x14ac:dyDescent="0.45">
      <c r="A872" s="433"/>
      <c r="B872" s="435"/>
      <c r="C872" s="425"/>
      <c r="D872" s="425"/>
      <c r="E872" s="437"/>
      <c r="F872" s="11"/>
      <c r="G872" s="417" t="s">
        <v>4</v>
      </c>
      <c r="H872" s="418"/>
      <c r="I872" s="65">
        <f>SUM(I863:I871)</f>
        <v>36</v>
      </c>
      <c r="J872" s="42">
        <f>SUM(J863:J871)</f>
        <v>3.7499999999999999E-2</v>
      </c>
      <c r="K872" s="140" t="str">
        <f t="shared" si="74"/>
        <v/>
      </c>
      <c r="L872" s="14">
        <f>SUM(L863:L871)</f>
        <v>36</v>
      </c>
      <c r="M872" s="42">
        <f>SUM(M863:M871)</f>
        <v>3.7499999999999999E-2</v>
      </c>
    </row>
    <row r="873" spans="1:13" ht="6" customHeight="1" thickBot="1" x14ac:dyDescent="0.45">
      <c r="A873" s="22"/>
      <c r="B873" s="34"/>
      <c r="C873" s="22"/>
      <c r="D873" s="55"/>
      <c r="E873" s="22"/>
      <c r="F873" s="9"/>
      <c r="G873" s="73"/>
      <c r="H873" s="73"/>
      <c r="I873" s="74"/>
      <c r="J873" s="75"/>
      <c r="K873" s="40"/>
      <c r="L873" s="74"/>
      <c r="M873" s="75"/>
    </row>
    <row r="874" spans="1:13" ht="12.6" customHeight="1" x14ac:dyDescent="0.4">
      <c r="A874" s="452" t="s">
        <v>847</v>
      </c>
      <c r="B874" s="453"/>
      <c r="C874" s="453"/>
      <c r="D874" s="453"/>
      <c r="E874" s="453"/>
      <c r="F874" s="453"/>
      <c r="G874" s="453"/>
      <c r="H874" s="453"/>
      <c r="I874" s="453"/>
      <c r="J874" s="454"/>
      <c r="K874" s="140"/>
      <c r="L874" s="25" t="s">
        <v>69</v>
      </c>
      <c r="M874" s="26" t="s">
        <v>77</v>
      </c>
    </row>
    <row r="875" spans="1:13" x14ac:dyDescent="0.4">
      <c r="A875" s="135">
        <f>G863</f>
        <v>164</v>
      </c>
      <c r="B875" s="449"/>
      <c r="C875" s="450"/>
      <c r="D875" s="450"/>
      <c r="E875" s="450"/>
      <c r="F875" s="450"/>
      <c r="G875" s="450"/>
      <c r="H875" s="450"/>
      <c r="I875" s="450"/>
      <c r="J875" s="451"/>
      <c r="K875" s="40"/>
      <c r="L875" s="28"/>
      <c r="M875" s="29"/>
    </row>
    <row r="876" spans="1:13" x14ac:dyDescent="0.4">
      <c r="A876" s="135">
        <f t="shared" ref="A876:A883" si="80">G864</f>
        <v>165</v>
      </c>
      <c r="B876" s="449"/>
      <c r="C876" s="450"/>
      <c r="D876" s="450"/>
      <c r="E876" s="450"/>
      <c r="F876" s="450"/>
      <c r="G876" s="450"/>
      <c r="H876" s="450"/>
      <c r="I876" s="450"/>
      <c r="J876" s="451"/>
      <c r="K876" s="40"/>
      <c r="L876" s="28"/>
      <c r="M876" s="29"/>
    </row>
    <row r="877" spans="1:13" x14ac:dyDescent="0.4">
      <c r="A877" s="135">
        <f t="shared" si="80"/>
        <v>166</v>
      </c>
      <c r="B877" s="449"/>
      <c r="C877" s="450"/>
      <c r="D877" s="450"/>
      <c r="E877" s="450"/>
      <c r="F877" s="450"/>
      <c r="G877" s="450"/>
      <c r="H877" s="450"/>
      <c r="I877" s="450"/>
      <c r="J877" s="451"/>
      <c r="K877" s="40"/>
      <c r="L877" s="28"/>
      <c r="M877" s="29"/>
    </row>
    <row r="878" spans="1:13" x14ac:dyDescent="0.4">
      <c r="A878" s="135">
        <f t="shared" si="80"/>
        <v>167</v>
      </c>
      <c r="B878" s="449"/>
      <c r="C878" s="450"/>
      <c r="D878" s="450"/>
      <c r="E878" s="450"/>
      <c r="F878" s="450"/>
      <c r="G878" s="450"/>
      <c r="H878" s="450"/>
      <c r="I878" s="450"/>
      <c r="J878" s="451"/>
      <c r="K878" s="40"/>
      <c r="L878" s="28"/>
      <c r="M878" s="29"/>
    </row>
    <row r="879" spans="1:13" x14ac:dyDescent="0.4">
      <c r="A879" s="135">
        <f t="shared" si="80"/>
        <v>168</v>
      </c>
      <c r="B879" s="449"/>
      <c r="C879" s="450"/>
      <c r="D879" s="450"/>
      <c r="E879" s="450"/>
      <c r="F879" s="450"/>
      <c r="G879" s="450"/>
      <c r="H879" s="450"/>
      <c r="I879" s="450"/>
      <c r="J879" s="451"/>
      <c r="K879" s="40"/>
      <c r="L879" s="28"/>
      <c r="M879" s="29"/>
    </row>
    <row r="880" spans="1:13" x14ac:dyDescent="0.4">
      <c r="A880" s="135">
        <f t="shared" si="80"/>
        <v>169</v>
      </c>
      <c r="B880" s="449"/>
      <c r="C880" s="450"/>
      <c r="D880" s="450"/>
      <c r="E880" s="450"/>
      <c r="F880" s="450"/>
      <c r="G880" s="450"/>
      <c r="H880" s="450"/>
      <c r="I880" s="450"/>
      <c r="J880" s="451"/>
      <c r="K880" s="40"/>
      <c r="L880" s="28"/>
      <c r="M880" s="29"/>
    </row>
    <row r="881" spans="1:13" x14ac:dyDescent="0.4">
      <c r="A881" s="135">
        <f t="shared" si="80"/>
        <v>170</v>
      </c>
      <c r="B881" s="449"/>
      <c r="C881" s="450"/>
      <c r="D881" s="450"/>
      <c r="E881" s="450"/>
      <c r="F881" s="450"/>
      <c r="G881" s="450"/>
      <c r="H881" s="450"/>
      <c r="I881" s="450"/>
      <c r="J881" s="451"/>
      <c r="K881" s="40"/>
      <c r="L881" s="28"/>
      <c r="M881" s="29"/>
    </row>
    <row r="882" spans="1:13" x14ac:dyDescent="0.4">
      <c r="A882" s="135">
        <f t="shared" si="80"/>
        <v>171</v>
      </c>
      <c r="B882" s="449"/>
      <c r="C882" s="450"/>
      <c r="D882" s="450"/>
      <c r="E882" s="450"/>
      <c r="F882" s="450"/>
      <c r="G882" s="450"/>
      <c r="H882" s="450"/>
      <c r="I882" s="450"/>
      <c r="J882" s="451"/>
      <c r="K882" s="40"/>
      <c r="L882" s="28"/>
      <c r="M882" s="29"/>
    </row>
    <row r="883" spans="1:13" ht="13.2" thickBot="1" x14ac:dyDescent="0.45">
      <c r="A883" s="136">
        <f t="shared" si="80"/>
        <v>172</v>
      </c>
      <c r="B883" s="455"/>
      <c r="C883" s="456"/>
      <c r="D883" s="456"/>
      <c r="E883" s="456"/>
      <c r="F883" s="456"/>
      <c r="G883" s="456"/>
      <c r="H883" s="456"/>
      <c r="I883" s="456"/>
      <c r="J883" s="457"/>
      <c r="K883" s="40"/>
      <c r="L883" s="30"/>
      <c r="M883" s="31"/>
    </row>
    <row r="884" spans="1:13" ht="6" customHeight="1" thickBot="1" x14ac:dyDescent="0.45">
      <c r="A884" s="22"/>
      <c r="B884" s="34"/>
      <c r="C884" s="22"/>
      <c r="D884" s="34"/>
      <c r="E884" s="22"/>
      <c r="F884" s="9"/>
      <c r="G884" s="89"/>
      <c r="H884" s="55"/>
      <c r="I884" s="74"/>
      <c r="J884" s="75"/>
      <c r="K884" s="40"/>
      <c r="L884" s="74"/>
      <c r="M884" s="75"/>
    </row>
    <row r="885" spans="1:13" ht="33" customHeight="1" x14ac:dyDescent="0.4">
      <c r="A885" s="442">
        <v>6.4</v>
      </c>
      <c r="B885" s="445" t="s">
        <v>470</v>
      </c>
      <c r="C885" s="458" t="s">
        <v>121</v>
      </c>
      <c r="D885" s="459" t="s">
        <v>371</v>
      </c>
      <c r="E885" s="446">
        <f>I890</f>
        <v>15</v>
      </c>
      <c r="F885" s="421"/>
      <c r="G885" s="137">
        <v>173</v>
      </c>
      <c r="H885" s="4" t="s">
        <v>372</v>
      </c>
      <c r="I885" s="63">
        <v>4</v>
      </c>
      <c r="J885" s="64">
        <f>I885*10%/96</f>
        <v>4.1666666666666666E-3</v>
      </c>
      <c r="K885" s="140" t="str">
        <f t="shared" si="74"/>
        <v/>
      </c>
      <c r="L885" s="83">
        <v>4</v>
      </c>
      <c r="M885" s="64">
        <f>L885*10%/96</f>
        <v>4.1666666666666666E-3</v>
      </c>
    </row>
    <row r="886" spans="1:13" ht="31.95" customHeight="1" x14ac:dyDescent="0.4">
      <c r="A886" s="443"/>
      <c r="B886" s="434"/>
      <c r="C886" s="423"/>
      <c r="D886" s="422"/>
      <c r="E886" s="447"/>
      <c r="F886" s="421"/>
      <c r="G886" s="138">
        <v>174</v>
      </c>
      <c r="H886" s="58" t="s">
        <v>471</v>
      </c>
      <c r="I886" s="59">
        <v>2</v>
      </c>
      <c r="J886" s="1">
        <f>I886*10%/96</f>
        <v>2.0833333333333333E-3</v>
      </c>
      <c r="K886" s="140" t="str">
        <f t="shared" si="74"/>
        <v/>
      </c>
      <c r="L886" s="32">
        <v>2</v>
      </c>
      <c r="M886" s="1">
        <f>L886*10%/96</f>
        <v>2.0833333333333333E-3</v>
      </c>
    </row>
    <row r="887" spans="1:13" ht="37.799999999999997" x14ac:dyDescent="0.4">
      <c r="A887" s="443"/>
      <c r="B887" s="434"/>
      <c r="C887" s="141" t="s">
        <v>122</v>
      </c>
      <c r="D887" s="134" t="s">
        <v>111</v>
      </c>
      <c r="E887" s="447"/>
      <c r="F887" s="6"/>
      <c r="G887" s="138">
        <v>175</v>
      </c>
      <c r="H887" s="58" t="s">
        <v>456</v>
      </c>
      <c r="I887" s="59">
        <v>5</v>
      </c>
      <c r="J887" s="1">
        <f t="shared" ref="J887:J889" si="81">I887*10%/96</f>
        <v>5.208333333333333E-3</v>
      </c>
      <c r="K887" s="140" t="str">
        <f t="shared" si="74"/>
        <v/>
      </c>
      <c r="L887" s="32">
        <v>5</v>
      </c>
      <c r="M887" s="1">
        <f t="shared" ref="M887:M889" si="82">L887*10%/96</f>
        <v>5.208333333333333E-3</v>
      </c>
    </row>
    <row r="888" spans="1:13" x14ac:dyDescent="0.4">
      <c r="A888" s="443"/>
      <c r="B888" s="434"/>
      <c r="C888" s="423" t="s">
        <v>123</v>
      </c>
      <c r="D888" s="462" t="s">
        <v>646</v>
      </c>
      <c r="E888" s="447"/>
      <c r="F888" s="421"/>
      <c r="G888" s="138">
        <v>176</v>
      </c>
      <c r="H888" s="58" t="s">
        <v>647</v>
      </c>
      <c r="I888" s="59">
        <v>2</v>
      </c>
      <c r="J888" s="1">
        <f t="shared" si="81"/>
        <v>2.0833333333333333E-3</v>
      </c>
      <c r="K888" s="140" t="str">
        <f t="shared" si="74"/>
        <v/>
      </c>
      <c r="L888" s="32">
        <v>2</v>
      </c>
      <c r="M888" s="1">
        <f t="shared" si="82"/>
        <v>2.0833333333333333E-3</v>
      </c>
    </row>
    <row r="889" spans="1:13" ht="22.2" customHeight="1" x14ac:dyDescent="0.4">
      <c r="A889" s="443"/>
      <c r="B889" s="434"/>
      <c r="C889" s="423"/>
      <c r="D889" s="498"/>
      <c r="E889" s="447"/>
      <c r="F889" s="421"/>
      <c r="G889" s="138">
        <v>177</v>
      </c>
      <c r="H889" s="58" t="s">
        <v>112</v>
      </c>
      <c r="I889" s="59">
        <v>2</v>
      </c>
      <c r="J889" s="1">
        <f t="shared" si="81"/>
        <v>2.0833333333333333E-3</v>
      </c>
      <c r="K889" s="140" t="str">
        <f t="shared" si="74"/>
        <v/>
      </c>
      <c r="L889" s="32">
        <v>2</v>
      </c>
      <c r="M889" s="1">
        <f t="shared" si="82"/>
        <v>2.0833333333333333E-3</v>
      </c>
    </row>
    <row r="890" spans="1:13" ht="16.2" customHeight="1" thickBot="1" x14ac:dyDescent="0.45">
      <c r="A890" s="444"/>
      <c r="B890" s="435"/>
      <c r="C890" s="424"/>
      <c r="D890" s="463"/>
      <c r="E890" s="448"/>
      <c r="F890" s="6"/>
      <c r="G890" s="417" t="s">
        <v>4</v>
      </c>
      <c r="H890" s="418"/>
      <c r="I890" s="60">
        <f>SUM(I885:I889)</f>
        <v>15</v>
      </c>
      <c r="J890" s="2">
        <f>SUM(J885:J889)</f>
        <v>1.5625E-2</v>
      </c>
      <c r="K890" s="140" t="str">
        <f t="shared" si="74"/>
        <v/>
      </c>
      <c r="L890" s="3">
        <f>SUM(L885:L889)</f>
        <v>15</v>
      </c>
      <c r="M890" s="2">
        <f>SUM(M885:M889)</f>
        <v>1.5625E-2</v>
      </c>
    </row>
    <row r="891" spans="1:13" ht="6" customHeight="1" thickBot="1" x14ac:dyDescent="0.45">
      <c r="A891" s="40"/>
      <c r="B891" s="34"/>
      <c r="C891" s="40"/>
      <c r="D891" s="55"/>
      <c r="E891" s="40"/>
      <c r="G891" s="73"/>
      <c r="H891" s="73"/>
      <c r="I891" s="80"/>
      <c r="J891" s="81"/>
      <c r="K891" s="40"/>
      <c r="L891" s="84"/>
      <c r="M891" s="91"/>
    </row>
    <row r="892" spans="1:13" x14ac:dyDescent="0.4">
      <c r="A892" s="410" t="s">
        <v>847</v>
      </c>
      <c r="B892" s="411"/>
      <c r="C892" s="411"/>
      <c r="D892" s="411"/>
      <c r="E892" s="411"/>
      <c r="F892" s="411"/>
      <c r="G892" s="411"/>
      <c r="H892" s="411"/>
      <c r="I892" s="411"/>
      <c r="J892" s="412"/>
      <c r="K892" s="140"/>
      <c r="L892" s="25" t="s">
        <v>69</v>
      </c>
      <c r="M892" s="26" t="s">
        <v>77</v>
      </c>
    </row>
    <row r="893" spans="1:13" x14ac:dyDescent="0.4">
      <c r="A893" s="138">
        <f>G885</f>
        <v>173</v>
      </c>
      <c r="B893" s="419"/>
      <c r="C893" s="419"/>
      <c r="D893" s="419"/>
      <c r="E893" s="419"/>
      <c r="F893" s="419"/>
      <c r="G893" s="419"/>
      <c r="H893" s="419"/>
      <c r="I893" s="419"/>
      <c r="J893" s="420"/>
      <c r="K893" s="40"/>
      <c r="L893" s="28"/>
      <c r="M893" s="29"/>
    </row>
    <row r="894" spans="1:13" x14ac:dyDescent="0.4">
      <c r="A894" s="138">
        <f t="shared" ref="A894:A897" si="83">G886</f>
        <v>174</v>
      </c>
      <c r="B894" s="419"/>
      <c r="C894" s="419"/>
      <c r="D894" s="419"/>
      <c r="E894" s="419"/>
      <c r="F894" s="419"/>
      <c r="G894" s="419"/>
      <c r="H894" s="419"/>
      <c r="I894" s="419"/>
      <c r="J894" s="420"/>
      <c r="K894" s="40"/>
      <c r="L894" s="28"/>
      <c r="M894" s="29"/>
    </row>
    <row r="895" spans="1:13" x14ac:dyDescent="0.4">
      <c r="A895" s="138">
        <f t="shared" si="83"/>
        <v>175</v>
      </c>
      <c r="B895" s="419"/>
      <c r="C895" s="419"/>
      <c r="D895" s="419"/>
      <c r="E895" s="419"/>
      <c r="F895" s="419"/>
      <c r="G895" s="419"/>
      <c r="H895" s="419"/>
      <c r="I895" s="419"/>
      <c r="J895" s="420"/>
      <c r="K895" s="40"/>
      <c r="L895" s="28"/>
      <c r="M895" s="29"/>
    </row>
    <row r="896" spans="1:13" x14ac:dyDescent="0.4">
      <c r="A896" s="138">
        <f t="shared" si="83"/>
        <v>176</v>
      </c>
      <c r="B896" s="419"/>
      <c r="C896" s="419"/>
      <c r="D896" s="419"/>
      <c r="E896" s="419"/>
      <c r="F896" s="419"/>
      <c r="G896" s="419"/>
      <c r="H896" s="419"/>
      <c r="I896" s="419"/>
      <c r="J896" s="420"/>
      <c r="K896" s="40"/>
      <c r="L896" s="28"/>
      <c r="M896" s="29"/>
    </row>
    <row r="897" spans="1:13" ht="13.2" thickBot="1" x14ac:dyDescent="0.45">
      <c r="A897" s="139">
        <f t="shared" si="83"/>
        <v>177</v>
      </c>
      <c r="B897" s="440"/>
      <c r="C897" s="440"/>
      <c r="D897" s="440"/>
      <c r="E897" s="440"/>
      <c r="F897" s="440"/>
      <c r="G897" s="440"/>
      <c r="H897" s="440"/>
      <c r="I897" s="440"/>
      <c r="J897" s="441"/>
      <c r="K897" s="40"/>
      <c r="L897" s="30"/>
      <c r="M897" s="31"/>
    </row>
    <row r="898" spans="1:13" ht="6" customHeight="1" thickBot="1" x14ac:dyDescent="0.45">
      <c r="K898" s="40"/>
    </row>
    <row r="899" spans="1:13" ht="25.95" customHeight="1" x14ac:dyDescent="0.4">
      <c r="A899" s="442">
        <v>6.5</v>
      </c>
      <c r="B899" s="445" t="s">
        <v>691</v>
      </c>
      <c r="C899" s="458" t="s">
        <v>240</v>
      </c>
      <c r="D899" s="459" t="s">
        <v>457</v>
      </c>
      <c r="E899" s="446">
        <f>I904</f>
        <v>10</v>
      </c>
      <c r="F899" s="6"/>
      <c r="G899" s="137">
        <v>178</v>
      </c>
      <c r="H899" s="4" t="s">
        <v>199</v>
      </c>
      <c r="I899" s="63">
        <v>2</v>
      </c>
      <c r="J899" s="64">
        <f>I899*10%/96</f>
        <v>2.0833333333333333E-3</v>
      </c>
      <c r="K899" s="140" t="str">
        <f t="shared" si="74"/>
        <v/>
      </c>
      <c r="L899" s="83">
        <v>2</v>
      </c>
      <c r="M899" s="64">
        <f>L899*10%/96</f>
        <v>2.0833333333333333E-3</v>
      </c>
    </row>
    <row r="900" spans="1:13" ht="59.4" customHeight="1" x14ac:dyDescent="0.4">
      <c r="A900" s="443"/>
      <c r="B900" s="434"/>
      <c r="C900" s="423"/>
      <c r="D900" s="422"/>
      <c r="E900" s="447"/>
      <c r="F900" s="421"/>
      <c r="G900" s="138">
        <v>179</v>
      </c>
      <c r="H900" s="58" t="s">
        <v>668</v>
      </c>
      <c r="I900" s="59">
        <v>2</v>
      </c>
      <c r="J900" s="1">
        <f>I900*10%/96</f>
        <v>2.0833333333333333E-3</v>
      </c>
      <c r="K900" s="140" t="str">
        <f t="shared" si="74"/>
        <v/>
      </c>
      <c r="L900" s="32">
        <v>2</v>
      </c>
      <c r="M900" s="1">
        <f>L900*10%/96</f>
        <v>2.0833333333333333E-3</v>
      </c>
    </row>
    <row r="901" spans="1:13" ht="15.6" customHeight="1" x14ac:dyDescent="0.4">
      <c r="A901" s="443"/>
      <c r="B901" s="434"/>
      <c r="C901" s="423"/>
      <c r="D901" s="422"/>
      <c r="E901" s="447"/>
      <c r="F901" s="421"/>
      <c r="G901" s="138">
        <v>180</v>
      </c>
      <c r="H901" s="58" t="s">
        <v>373</v>
      </c>
      <c r="I901" s="59">
        <v>3</v>
      </c>
      <c r="J901" s="1">
        <f t="shared" ref="J901:J903" si="84">I901*10%/96</f>
        <v>3.1250000000000006E-3</v>
      </c>
      <c r="K901" s="140" t="str">
        <f t="shared" si="74"/>
        <v/>
      </c>
      <c r="L901" s="32">
        <v>3</v>
      </c>
      <c r="M901" s="1">
        <f t="shared" ref="M901:M903" si="85">L901*10%/96</f>
        <v>3.1250000000000006E-3</v>
      </c>
    </row>
    <row r="902" spans="1:13" ht="46.95" customHeight="1" x14ac:dyDescent="0.4">
      <c r="A902" s="443"/>
      <c r="B902" s="434"/>
      <c r="C902" s="423" t="s">
        <v>124</v>
      </c>
      <c r="D902" s="422" t="s">
        <v>897</v>
      </c>
      <c r="E902" s="447"/>
      <c r="F902" s="421"/>
      <c r="G902" s="138">
        <v>181</v>
      </c>
      <c r="H902" s="58" t="s">
        <v>669</v>
      </c>
      <c r="I902" s="59">
        <v>1</v>
      </c>
      <c r="J902" s="1">
        <f t="shared" si="84"/>
        <v>1.0416666666666667E-3</v>
      </c>
      <c r="K902" s="140" t="str">
        <f t="shared" si="74"/>
        <v/>
      </c>
      <c r="L902" s="32">
        <v>1</v>
      </c>
      <c r="M902" s="1">
        <f t="shared" si="85"/>
        <v>1.0416666666666667E-3</v>
      </c>
    </row>
    <row r="903" spans="1:13" x14ac:dyDescent="0.4">
      <c r="A903" s="443"/>
      <c r="B903" s="434"/>
      <c r="C903" s="423"/>
      <c r="D903" s="422"/>
      <c r="E903" s="447"/>
      <c r="F903" s="421"/>
      <c r="G903" s="138">
        <v>182</v>
      </c>
      <c r="H903" s="58" t="s">
        <v>298</v>
      </c>
      <c r="I903" s="59">
        <v>2</v>
      </c>
      <c r="J903" s="1">
        <f t="shared" si="84"/>
        <v>2.0833333333333333E-3</v>
      </c>
      <c r="K903" s="140" t="str">
        <f t="shared" si="74"/>
        <v/>
      </c>
      <c r="L903" s="32">
        <v>2</v>
      </c>
      <c r="M903" s="1">
        <f t="shared" si="85"/>
        <v>2.0833333333333333E-3</v>
      </c>
    </row>
    <row r="904" spans="1:13" ht="16.2" customHeight="1" thickBot="1" x14ac:dyDescent="0.45">
      <c r="A904" s="444"/>
      <c r="B904" s="435"/>
      <c r="C904" s="424"/>
      <c r="D904" s="425"/>
      <c r="E904" s="448"/>
      <c r="F904" s="6"/>
      <c r="G904" s="417" t="s">
        <v>4</v>
      </c>
      <c r="H904" s="418"/>
      <c r="I904" s="60">
        <f>SUM(I899:I903)</f>
        <v>10</v>
      </c>
      <c r="J904" s="41">
        <f>SUM(J899:J903)</f>
        <v>1.0416666666666666E-2</v>
      </c>
      <c r="K904" s="140" t="str">
        <f t="shared" si="74"/>
        <v/>
      </c>
      <c r="L904" s="3">
        <f>SUM(L899:L903)</f>
        <v>10</v>
      </c>
      <c r="M904" s="41">
        <f>SUM(M899:M903)</f>
        <v>1.0416666666666666E-2</v>
      </c>
    </row>
    <row r="905" spans="1:13" ht="6" customHeight="1" thickBot="1" x14ac:dyDescent="0.45">
      <c r="K905" s="40"/>
    </row>
    <row r="906" spans="1:13" x14ac:dyDescent="0.4">
      <c r="A906" s="410" t="s">
        <v>847</v>
      </c>
      <c r="B906" s="411"/>
      <c r="C906" s="411"/>
      <c r="D906" s="411"/>
      <c r="E906" s="411"/>
      <c r="F906" s="411"/>
      <c r="G906" s="411"/>
      <c r="H906" s="411"/>
      <c r="I906" s="411"/>
      <c r="J906" s="412"/>
      <c r="K906" s="140"/>
      <c r="L906" s="25" t="s">
        <v>69</v>
      </c>
      <c r="M906" s="26" t="s">
        <v>77</v>
      </c>
    </row>
    <row r="907" spans="1:13" x14ac:dyDescent="0.4">
      <c r="A907" s="138">
        <f>G899</f>
        <v>178</v>
      </c>
      <c r="B907" s="449"/>
      <c r="C907" s="450"/>
      <c r="D907" s="450"/>
      <c r="E907" s="450"/>
      <c r="F907" s="450"/>
      <c r="G907" s="450"/>
      <c r="H907" s="450"/>
      <c r="I907" s="450"/>
      <c r="J907" s="451"/>
      <c r="K907" s="40"/>
      <c r="L907" s="28"/>
      <c r="M907" s="29"/>
    </row>
    <row r="908" spans="1:13" x14ac:dyDescent="0.4">
      <c r="A908" s="138">
        <f t="shared" ref="A908:A911" si="86">G900</f>
        <v>179</v>
      </c>
      <c r="B908" s="449"/>
      <c r="C908" s="450"/>
      <c r="D908" s="450"/>
      <c r="E908" s="450"/>
      <c r="F908" s="450"/>
      <c r="G908" s="450"/>
      <c r="H908" s="450"/>
      <c r="I908" s="450"/>
      <c r="J908" s="451"/>
      <c r="K908" s="40"/>
      <c r="L908" s="28"/>
      <c r="M908" s="29"/>
    </row>
    <row r="909" spans="1:13" x14ac:dyDescent="0.4">
      <c r="A909" s="138">
        <f t="shared" si="86"/>
        <v>180</v>
      </c>
      <c r="B909" s="449"/>
      <c r="C909" s="450"/>
      <c r="D909" s="450"/>
      <c r="E909" s="450"/>
      <c r="F909" s="450"/>
      <c r="G909" s="450"/>
      <c r="H909" s="450"/>
      <c r="I909" s="450"/>
      <c r="J909" s="451"/>
      <c r="K909" s="40"/>
      <c r="L909" s="28"/>
      <c r="M909" s="29"/>
    </row>
    <row r="910" spans="1:13" x14ac:dyDescent="0.4">
      <c r="A910" s="138">
        <f t="shared" si="86"/>
        <v>181</v>
      </c>
      <c r="B910" s="449"/>
      <c r="C910" s="450"/>
      <c r="D910" s="450"/>
      <c r="E910" s="450"/>
      <c r="F910" s="450"/>
      <c r="G910" s="450"/>
      <c r="H910" s="450"/>
      <c r="I910" s="450"/>
      <c r="J910" s="451"/>
      <c r="K910" s="40"/>
      <c r="L910" s="28"/>
      <c r="M910" s="29"/>
    </row>
    <row r="911" spans="1:13" ht="13.2" thickBot="1" x14ac:dyDescent="0.45">
      <c r="A911" s="139">
        <f t="shared" si="86"/>
        <v>182</v>
      </c>
      <c r="B911" s="455"/>
      <c r="C911" s="456"/>
      <c r="D911" s="456"/>
      <c r="E911" s="456"/>
      <c r="F911" s="456"/>
      <c r="G911" s="456"/>
      <c r="H911" s="456"/>
      <c r="I911" s="456"/>
      <c r="J911" s="457"/>
      <c r="K911" s="40"/>
      <c r="L911" s="30"/>
      <c r="M911" s="31"/>
    </row>
    <row r="912" spans="1:13" ht="6" customHeight="1" thickBot="1" x14ac:dyDescent="0.45">
      <c r="K912" s="40"/>
    </row>
    <row r="913" spans="1:13" ht="25.2" x14ac:dyDescent="0.4">
      <c r="A913" s="410" t="s">
        <v>941</v>
      </c>
      <c r="B913" s="411"/>
      <c r="C913" s="411"/>
      <c r="D913" s="411"/>
      <c r="E913" s="412"/>
      <c r="F913" s="475"/>
      <c r="G913" s="476" t="s">
        <v>30</v>
      </c>
      <c r="H913" s="477"/>
      <c r="I913" s="478">
        <f>I934+I976+I1007+I1021</f>
        <v>90</v>
      </c>
      <c r="J913" s="479"/>
      <c r="K913" s="140"/>
      <c r="L913" s="169" t="s">
        <v>423</v>
      </c>
      <c r="M913" s="170">
        <f>L934+L976+L1007+L1021</f>
        <v>90</v>
      </c>
    </row>
    <row r="914" spans="1:13" ht="26.4" customHeight="1" x14ac:dyDescent="0.4">
      <c r="A914" s="438" t="s">
        <v>336</v>
      </c>
      <c r="B914" s="427" t="s">
        <v>86</v>
      </c>
      <c r="C914" s="428" t="s">
        <v>178</v>
      </c>
      <c r="D914" s="427" t="s">
        <v>119</v>
      </c>
      <c r="E914" s="429" t="s">
        <v>2</v>
      </c>
      <c r="F914" s="475"/>
      <c r="G914" s="489" t="s">
        <v>83</v>
      </c>
      <c r="H914" s="491" t="s">
        <v>84</v>
      </c>
      <c r="I914" s="484" t="s">
        <v>88</v>
      </c>
      <c r="J914" s="486" t="s">
        <v>3</v>
      </c>
      <c r="K914" s="140"/>
      <c r="L914" s="438" t="s">
        <v>846</v>
      </c>
      <c r="M914" s="429"/>
    </row>
    <row r="915" spans="1:13" x14ac:dyDescent="0.4">
      <c r="A915" s="438"/>
      <c r="B915" s="427"/>
      <c r="C915" s="428"/>
      <c r="D915" s="427"/>
      <c r="E915" s="429"/>
      <c r="F915" s="7"/>
      <c r="G915" s="490"/>
      <c r="H915" s="492"/>
      <c r="I915" s="485"/>
      <c r="J915" s="487"/>
      <c r="K915" s="140"/>
      <c r="L915" s="166" t="s">
        <v>0</v>
      </c>
      <c r="M915" s="167" t="s">
        <v>1</v>
      </c>
    </row>
    <row r="916" spans="1:13" ht="55.2" customHeight="1" x14ac:dyDescent="0.4">
      <c r="A916" s="432">
        <v>7.1</v>
      </c>
      <c r="B916" s="434" t="s">
        <v>690</v>
      </c>
      <c r="C916" s="422" t="s">
        <v>31</v>
      </c>
      <c r="D916" s="422" t="s">
        <v>222</v>
      </c>
      <c r="E916" s="436">
        <f>I934</f>
        <v>41</v>
      </c>
      <c r="F916" s="421"/>
      <c r="G916" s="138">
        <v>183</v>
      </c>
      <c r="H916" s="58" t="s">
        <v>716</v>
      </c>
      <c r="I916" s="59">
        <v>4</v>
      </c>
      <c r="J916" s="5">
        <f>I916*9%/90</f>
        <v>4.0000000000000001E-3</v>
      </c>
      <c r="K916" s="140" t="str">
        <f t="shared" ref="K916:K976" si="87">IF(AND(L916&gt;=0,L916&lt;=I916),"",IF(AND(L916&gt;I916),"*"))</f>
        <v/>
      </c>
      <c r="L916" s="32">
        <v>4</v>
      </c>
      <c r="M916" s="5">
        <f>L916*9%/90</f>
        <v>4.0000000000000001E-3</v>
      </c>
    </row>
    <row r="917" spans="1:13" x14ac:dyDescent="0.4">
      <c r="A917" s="432"/>
      <c r="B917" s="434"/>
      <c r="C917" s="422"/>
      <c r="D917" s="422"/>
      <c r="E917" s="436"/>
      <c r="F917" s="421"/>
      <c r="G917" s="138">
        <v>184</v>
      </c>
      <c r="H917" s="58" t="s">
        <v>181</v>
      </c>
      <c r="I917" s="59">
        <v>2</v>
      </c>
      <c r="J917" s="5">
        <f t="shared" ref="J917:J933" si="88">I917*9%/90</f>
        <v>2E-3</v>
      </c>
      <c r="K917" s="140" t="str">
        <f t="shared" si="87"/>
        <v/>
      </c>
      <c r="L917" s="32">
        <v>2</v>
      </c>
      <c r="M917" s="5">
        <f t="shared" ref="M917:M933" si="89">L917*9%/90</f>
        <v>2E-3</v>
      </c>
    </row>
    <row r="918" spans="1:13" x14ac:dyDescent="0.4">
      <c r="A918" s="432"/>
      <c r="B918" s="434"/>
      <c r="C918" s="422"/>
      <c r="D918" s="422"/>
      <c r="E918" s="436"/>
      <c r="F918" s="421"/>
      <c r="G918" s="138">
        <v>185</v>
      </c>
      <c r="H918" s="58" t="s">
        <v>349</v>
      </c>
      <c r="I918" s="59">
        <v>2</v>
      </c>
      <c r="J918" s="5">
        <f t="shared" si="88"/>
        <v>2E-3</v>
      </c>
      <c r="K918" s="140" t="str">
        <f t="shared" si="87"/>
        <v/>
      </c>
      <c r="L918" s="32">
        <v>2</v>
      </c>
      <c r="M918" s="5">
        <f t="shared" si="89"/>
        <v>2E-3</v>
      </c>
    </row>
    <row r="919" spans="1:13" ht="26.4" customHeight="1" x14ac:dyDescent="0.4">
      <c r="A919" s="432"/>
      <c r="B919" s="434"/>
      <c r="C919" s="422"/>
      <c r="D919" s="422"/>
      <c r="E919" s="436"/>
      <c r="F919" s="421"/>
      <c r="G919" s="138">
        <v>186</v>
      </c>
      <c r="H919" s="58" t="s">
        <v>279</v>
      </c>
      <c r="I919" s="59">
        <v>1</v>
      </c>
      <c r="J919" s="5">
        <f t="shared" si="88"/>
        <v>1E-3</v>
      </c>
      <c r="K919" s="140" t="str">
        <f t="shared" si="87"/>
        <v/>
      </c>
      <c r="L919" s="32">
        <v>1</v>
      </c>
      <c r="M919" s="5">
        <f t="shared" si="89"/>
        <v>1E-3</v>
      </c>
    </row>
    <row r="920" spans="1:13" x14ac:dyDescent="0.4">
      <c r="A920" s="432"/>
      <c r="B920" s="434"/>
      <c r="C920" s="422"/>
      <c r="D920" s="422"/>
      <c r="E920" s="436"/>
      <c r="F920" s="421"/>
      <c r="G920" s="138">
        <v>187</v>
      </c>
      <c r="H920" s="58" t="s">
        <v>213</v>
      </c>
      <c r="I920" s="59">
        <v>4</v>
      </c>
      <c r="J920" s="5">
        <f t="shared" si="88"/>
        <v>4.0000000000000001E-3</v>
      </c>
      <c r="K920" s="140" t="str">
        <f t="shared" si="87"/>
        <v/>
      </c>
      <c r="L920" s="32">
        <v>4</v>
      </c>
      <c r="M920" s="5">
        <f t="shared" si="89"/>
        <v>4.0000000000000001E-3</v>
      </c>
    </row>
    <row r="921" spans="1:13" ht="25.2" x14ac:dyDescent="0.4">
      <c r="A921" s="432"/>
      <c r="B921" s="434"/>
      <c r="C921" s="422"/>
      <c r="D921" s="422"/>
      <c r="E921" s="436"/>
      <c r="F921" s="421"/>
      <c r="G921" s="138">
        <v>188</v>
      </c>
      <c r="H921" s="58" t="s">
        <v>887</v>
      </c>
      <c r="I921" s="59">
        <v>4</v>
      </c>
      <c r="J921" s="5">
        <f t="shared" si="88"/>
        <v>4.0000000000000001E-3</v>
      </c>
      <c r="K921" s="140" t="str">
        <f t="shared" si="87"/>
        <v/>
      </c>
      <c r="L921" s="32">
        <v>4</v>
      </c>
      <c r="M921" s="5">
        <f t="shared" si="89"/>
        <v>4.0000000000000001E-3</v>
      </c>
    </row>
    <row r="922" spans="1:13" ht="49.95" customHeight="1" x14ac:dyDescent="0.4">
      <c r="A922" s="432"/>
      <c r="B922" s="434"/>
      <c r="C922" s="422" t="s">
        <v>32</v>
      </c>
      <c r="D922" s="422" t="s">
        <v>272</v>
      </c>
      <c r="E922" s="436"/>
      <c r="F922" s="421"/>
      <c r="G922" s="138">
        <v>189</v>
      </c>
      <c r="H922" s="58" t="s">
        <v>525</v>
      </c>
      <c r="I922" s="59">
        <v>4</v>
      </c>
      <c r="J922" s="5">
        <f t="shared" si="88"/>
        <v>4.0000000000000001E-3</v>
      </c>
      <c r="K922" s="140" t="str">
        <f t="shared" si="87"/>
        <v/>
      </c>
      <c r="L922" s="32">
        <v>4</v>
      </c>
      <c r="M922" s="5">
        <f t="shared" si="89"/>
        <v>4.0000000000000001E-3</v>
      </c>
    </row>
    <row r="923" spans="1:13" ht="25.2" x14ac:dyDescent="0.4">
      <c r="A923" s="432"/>
      <c r="B923" s="434"/>
      <c r="C923" s="422"/>
      <c r="D923" s="422"/>
      <c r="E923" s="436"/>
      <c r="F923" s="421"/>
      <c r="G923" s="138">
        <v>190</v>
      </c>
      <c r="H923" s="58" t="s">
        <v>200</v>
      </c>
      <c r="I923" s="59">
        <v>1</v>
      </c>
      <c r="J923" s="5">
        <f t="shared" si="88"/>
        <v>1E-3</v>
      </c>
      <c r="K923" s="140" t="str">
        <f t="shared" si="87"/>
        <v/>
      </c>
      <c r="L923" s="32">
        <v>1</v>
      </c>
      <c r="M923" s="5">
        <f t="shared" si="89"/>
        <v>1E-3</v>
      </c>
    </row>
    <row r="924" spans="1:13" ht="37.200000000000003" customHeight="1" x14ac:dyDescent="0.4">
      <c r="A924" s="432"/>
      <c r="B924" s="434"/>
      <c r="C924" s="422" t="s">
        <v>113</v>
      </c>
      <c r="D924" s="422" t="s">
        <v>280</v>
      </c>
      <c r="E924" s="436"/>
      <c r="F924" s="421"/>
      <c r="G924" s="138">
        <v>191</v>
      </c>
      <c r="H924" s="58" t="s">
        <v>201</v>
      </c>
      <c r="I924" s="59">
        <v>2</v>
      </c>
      <c r="J924" s="5">
        <f t="shared" si="88"/>
        <v>2E-3</v>
      </c>
      <c r="K924" s="140" t="str">
        <f t="shared" si="87"/>
        <v/>
      </c>
      <c r="L924" s="32">
        <v>2</v>
      </c>
      <c r="M924" s="5">
        <f t="shared" si="89"/>
        <v>2E-3</v>
      </c>
    </row>
    <row r="925" spans="1:13" ht="37.799999999999997" x14ac:dyDescent="0.4">
      <c r="A925" s="432"/>
      <c r="B925" s="434"/>
      <c r="C925" s="422"/>
      <c r="D925" s="422"/>
      <c r="E925" s="436"/>
      <c r="F925" s="421"/>
      <c r="G925" s="138">
        <v>192</v>
      </c>
      <c r="H925" s="58" t="s">
        <v>893</v>
      </c>
      <c r="I925" s="59">
        <v>3</v>
      </c>
      <c r="J925" s="5">
        <f t="shared" si="88"/>
        <v>3.0000000000000001E-3</v>
      </c>
      <c r="K925" s="140" t="str">
        <f t="shared" si="87"/>
        <v/>
      </c>
      <c r="L925" s="32">
        <v>3</v>
      </c>
      <c r="M925" s="5">
        <f t="shared" si="89"/>
        <v>3.0000000000000001E-3</v>
      </c>
    </row>
    <row r="926" spans="1:13" ht="40.200000000000003" customHeight="1" x14ac:dyDescent="0.4">
      <c r="A926" s="432"/>
      <c r="B926" s="434"/>
      <c r="C926" s="422" t="s">
        <v>114</v>
      </c>
      <c r="D926" s="422" t="s">
        <v>894</v>
      </c>
      <c r="E926" s="436"/>
      <c r="F926" s="483"/>
      <c r="G926" s="138">
        <v>193</v>
      </c>
      <c r="H926" s="58" t="s">
        <v>648</v>
      </c>
      <c r="I926" s="59">
        <v>2</v>
      </c>
      <c r="J926" s="5">
        <f t="shared" si="88"/>
        <v>2E-3</v>
      </c>
      <c r="K926" s="140" t="str">
        <f t="shared" si="87"/>
        <v/>
      </c>
      <c r="L926" s="32">
        <v>2</v>
      </c>
      <c r="M926" s="5">
        <f t="shared" si="89"/>
        <v>2E-3</v>
      </c>
    </row>
    <row r="927" spans="1:13" ht="60" customHeight="1" x14ac:dyDescent="0.4">
      <c r="A927" s="432"/>
      <c r="B927" s="434"/>
      <c r="C927" s="422"/>
      <c r="D927" s="422"/>
      <c r="E927" s="436"/>
      <c r="F927" s="483"/>
      <c r="G927" s="138">
        <v>194</v>
      </c>
      <c r="H927" s="58" t="s">
        <v>659</v>
      </c>
      <c r="I927" s="59">
        <v>2</v>
      </c>
      <c r="J927" s="5">
        <f t="shared" si="88"/>
        <v>2E-3</v>
      </c>
      <c r="K927" s="140" t="str">
        <f t="shared" si="87"/>
        <v/>
      </c>
      <c r="L927" s="32">
        <v>2</v>
      </c>
      <c r="M927" s="5">
        <f t="shared" si="89"/>
        <v>2E-3</v>
      </c>
    </row>
    <row r="928" spans="1:13" ht="25.2" x14ac:dyDescent="0.4">
      <c r="A928" s="432"/>
      <c r="B928" s="434"/>
      <c r="C928" s="422" t="s">
        <v>115</v>
      </c>
      <c r="D928" s="422" t="s">
        <v>202</v>
      </c>
      <c r="E928" s="436"/>
      <c r="F928" s="421"/>
      <c r="G928" s="138">
        <v>195</v>
      </c>
      <c r="H928" s="58" t="s">
        <v>250</v>
      </c>
      <c r="I928" s="59">
        <v>1</v>
      </c>
      <c r="J928" s="5">
        <f t="shared" si="88"/>
        <v>1E-3</v>
      </c>
      <c r="K928" s="140" t="str">
        <f t="shared" si="87"/>
        <v/>
      </c>
      <c r="L928" s="32">
        <v>1</v>
      </c>
      <c r="M928" s="5">
        <f t="shared" si="89"/>
        <v>1E-3</v>
      </c>
    </row>
    <row r="929" spans="1:13" ht="15.6" customHeight="1" x14ac:dyDescent="0.4">
      <c r="A929" s="432"/>
      <c r="B929" s="434"/>
      <c r="C929" s="422"/>
      <c r="D929" s="422"/>
      <c r="E929" s="436"/>
      <c r="F929" s="421"/>
      <c r="G929" s="138">
        <v>196</v>
      </c>
      <c r="H929" s="58" t="s">
        <v>614</v>
      </c>
      <c r="I929" s="59">
        <v>1</v>
      </c>
      <c r="J929" s="5">
        <f t="shared" si="88"/>
        <v>1E-3</v>
      </c>
      <c r="K929" s="140" t="str">
        <f t="shared" si="87"/>
        <v/>
      </c>
      <c r="L929" s="32">
        <v>1</v>
      </c>
      <c r="M929" s="5">
        <f t="shared" si="89"/>
        <v>1E-3</v>
      </c>
    </row>
    <row r="930" spans="1:13" ht="50.4" x14ac:dyDescent="0.4">
      <c r="A930" s="432"/>
      <c r="B930" s="434"/>
      <c r="C930" s="422"/>
      <c r="D930" s="422"/>
      <c r="E930" s="436"/>
      <c r="F930" s="421"/>
      <c r="G930" s="138">
        <v>197</v>
      </c>
      <c r="H930" s="58" t="s">
        <v>309</v>
      </c>
      <c r="I930" s="59">
        <v>2</v>
      </c>
      <c r="J930" s="5">
        <f t="shared" si="88"/>
        <v>2E-3</v>
      </c>
      <c r="K930" s="140" t="str">
        <f t="shared" si="87"/>
        <v/>
      </c>
      <c r="L930" s="32">
        <v>2</v>
      </c>
      <c r="M930" s="5">
        <f t="shared" si="89"/>
        <v>2E-3</v>
      </c>
    </row>
    <row r="931" spans="1:13" ht="28.2" customHeight="1" x14ac:dyDescent="0.4">
      <c r="A931" s="432"/>
      <c r="B931" s="434"/>
      <c r="C931" s="422" t="s">
        <v>116</v>
      </c>
      <c r="D931" s="422" t="s">
        <v>472</v>
      </c>
      <c r="E931" s="436"/>
      <c r="F931" s="421"/>
      <c r="G931" s="138">
        <v>198</v>
      </c>
      <c r="H931" s="58" t="s">
        <v>534</v>
      </c>
      <c r="I931" s="59">
        <v>2</v>
      </c>
      <c r="J931" s="5">
        <f t="shared" si="88"/>
        <v>2E-3</v>
      </c>
      <c r="K931" s="140" t="str">
        <f t="shared" si="87"/>
        <v/>
      </c>
      <c r="L931" s="32">
        <v>2</v>
      </c>
      <c r="M931" s="5">
        <f t="shared" si="89"/>
        <v>2E-3</v>
      </c>
    </row>
    <row r="932" spans="1:13" ht="28.2" customHeight="1" x14ac:dyDescent="0.4">
      <c r="A932" s="432"/>
      <c r="B932" s="434"/>
      <c r="C932" s="422"/>
      <c r="D932" s="422"/>
      <c r="E932" s="436"/>
      <c r="F932" s="421"/>
      <c r="G932" s="138">
        <v>199</v>
      </c>
      <c r="H932" s="58" t="s">
        <v>251</v>
      </c>
      <c r="I932" s="59">
        <v>2</v>
      </c>
      <c r="J932" s="5">
        <f t="shared" si="88"/>
        <v>2E-3</v>
      </c>
      <c r="K932" s="140" t="str">
        <f t="shared" si="87"/>
        <v/>
      </c>
      <c r="L932" s="32">
        <v>2</v>
      </c>
      <c r="M932" s="5">
        <f t="shared" si="89"/>
        <v>2E-3</v>
      </c>
    </row>
    <row r="933" spans="1:13" ht="28.95" customHeight="1" x14ac:dyDescent="0.4">
      <c r="A933" s="432"/>
      <c r="B933" s="434"/>
      <c r="C933" s="422"/>
      <c r="D933" s="422"/>
      <c r="E933" s="436"/>
      <c r="F933" s="421"/>
      <c r="G933" s="138">
        <v>200</v>
      </c>
      <c r="H933" s="58" t="s">
        <v>615</v>
      </c>
      <c r="I933" s="59">
        <v>2</v>
      </c>
      <c r="J933" s="5">
        <f t="shared" si="88"/>
        <v>2E-3</v>
      </c>
      <c r="K933" s="140" t="str">
        <f t="shared" si="87"/>
        <v/>
      </c>
      <c r="L933" s="32">
        <v>2</v>
      </c>
      <c r="M933" s="5">
        <f t="shared" si="89"/>
        <v>2E-3</v>
      </c>
    </row>
    <row r="934" spans="1:13" ht="13.2" customHeight="1" thickBot="1" x14ac:dyDescent="0.45">
      <c r="A934" s="433"/>
      <c r="B934" s="435"/>
      <c r="C934" s="425"/>
      <c r="D934" s="425"/>
      <c r="E934" s="437"/>
      <c r="F934" s="11"/>
      <c r="G934" s="417" t="s">
        <v>4</v>
      </c>
      <c r="H934" s="418"/>
      <c r="I934" s="65">
        <f>SUM(I916:I933)</f>
        <v>41</v>
      </c>
      <c r="J934" s="42">
        <f>SUM(J916:J933)</f>
        <v>4.1000000000000009E-2</v>
      </c>
      <c r="K934" s="140" t="str">
        <f t="shared" si="87"/>
        <v/>
      </c>
      <c r="L934" s="14">
        <f>SUM(L916:L933)</f>
        <v>41</v>
      </c>
      <c r="M934" s="42">
        <f>SUM(M916:M933)</f>
        <v>4.1000000000000009E-2</v>
      </c>
    </row>
    <row r="935" spans="1:13" ht="6" customHeight="1" thickBot="1" x14ac:dyDescent="0.45">
      <c r="A935" s="22"/>
      <c r="B935" s="34"/>
      <c r="C935" s="22"/>
      <c r="D935" s="55"/>
      <c r="E935" s="22"/>
      <c r="F935" s="9"/>
      <c r="G935" s="73"/>
      <c r="H935" s="73"/>
      <c r="I935" s="74"/>
      <c r="J935" s="75"/>
      <c r="K935" s="40"/>
      <c r="L935" s="74"/>
      <c r="M935" s="75"/>
    </row>
    <row r="936" spans="1:13" x14ac:dyDescent="0.4">
      <c r="A936" s="410" t="s">
        <v>847</v>
      </c>
      <c r="B936" s="411"/>
      <c r="C936" s="411"/>
      <c r="D936" s="411"/>
      <c r="E936" s="411"/>
      <c r="F936" s="411"/>
      <c r="G936" s="411"/>
      <c r="H936" s="411"/>
      <c r="I936" s="411"/>
      <c r="J936" s="412"/>
      <c r="K936" s="140"/>
      <c r="L936" s="25" t="s">
        <v>69</v>
      </c>
      <c r="M936" s="26" t="s">
        <v>77</v>
      </c>
    </row>
    <row r="937" spans="1:13" x14ac:dyDescent="0.4">
      <c r="A937" s="138">
        <f>G916</f>
        <v>183</v>
      </c>
      <c r="B937" s="419"/>
      <c r="C937" s="419"/>
      <c r="D937" s="419"/>
      <c r="E937" s="419"/>
      <c r="F937" s="419"/>
      <c r="G937" s="419"/>
      <c r="H937" s="419"/>
      <c r="I937" s="419"/>
      <c r="J937" s="420"/>
      <c r="K937" s="40"/>
      <c r="L937" s="28"/>
      <c r="M937" s="29"/>
    </row>
    <row r="938" spans="1:13" x14ac:dyDescent="0.4">
      <c r="A938" s="138">
        <f t="shared" ref="A938:A954" si="90">G917</f>
        <v>184</v>
      </c>
      <c r="B938" s="419"/>
      <c r="C938" s="419"/>
      <c r="D938" s="419"/>
      <c r="E938" s="419"/>
      <c r="F938" s="419"/>
      <c r="G938" s="419"/>
      <c r="H938" s="419"/>
      <c r="I938" s="419"/>
      <c r="J938" s="420"/>
      <c r="K938" s="40"/>
      <c r="L938" s="28"/>
      <c r="M938" s="29"/>
    </row>
    <row r="939" spans="1:13" x14ac:dyDescent="0.4">
      <c r="A939" s="138">
        <f t="shared" si="90"/>
        <v>185</v>
      </c>
      <c r="B939" s="419"/>
      <c r="C939" s="419"/>
      <c r="D939" s="419"/>
      <c r="E939" s="419"/>
      <c r="F939" s="419"/>
      <c r="G939" s="419"/>
      <c r="H939" s="419"/>
      <c r="I939" s="419"/>
      <c r="J939" s="420"/>
      <c r="K939" s="40"/>
      <c r="L939" s="28"/>
      <c r="M939" s="29"/>
    </row>
    <row r="940" spans="1:13" x14ac:dyDescent="0.4">
      <c r="A940" s="138">
        <f t="shared" si="90"/>
        <v>186</v>
      </c>
      <c r="B940" s="419"/>
      <c r="C940" s="419"/>
      <c r="D940" s="419"/>
      <c r="E940" s="419"/>
      <c r="F940" s="419"/>
      <c r="G940" s="419"/>
      <c r="H940" s="419"/>
      <c r="I940" s="419"/>
      <c r="J940" s="420"/>
      <c r="K940" s="40"/>
      <c r="L940" s="28"/>
      <c r="M940" s="29"/>
    </row>
    <row r="941" spans="1:13" x14ac:dyDescent="0.4">
      <c r="A941" s="138">
        <f t="shared" si="90"/>
        <v>187</v>
      </c>
      <c r="B941" s="419"/>
      <c r="C941" s="419"/>
      <c r="D941" s="419"/>
      <c r="E941" s="419"/>
      <c r="F941" s="419"/>
      <c r="G941" s="419"/>
      <c r="H941" s="419"/>
      <c r="I941" s="419"/>
      <c r="J941" s="420"/>
      <c r="K941" s="40"/>
      <c r="L941" s="28"/>
      <c r="M941" s="29"/>
    </row>
    <row r="942" spans="1:13" x14ac:dyDescent="0.4">
      <c r="A942" s="138">
        <f t="shared" si="90"/>
        <v>188</v>
      </c>
      <c r="B942" s="419"/>
      <c r="C942" s="419"/>
      <c r="D942" s="419"/>
      <c r="E942" s="419"/>
      <c r="F942" s="419"/>
      <c r="G942" s="419"/>
      <c r="H942" s="419"/>
      <c r="I942" s="419"/>
      <c r="J942" s="420"/>
      <c r="K942" s="40"/>
      <c r="L942" s="28"/>
      <c r="M942" s="29"/>
    </row>
    <row r="943" spans="1:13" x14ac:dyDescent="0.4">
      <c r="A943" s="138">
        <f t="shared" si="90"/>
        <v>189</v>
      </c>
      <c r="B943" s="419"/>
      <c r="C943" s="419"/>
      <c r="D943" s="419"/>
      <c r="E943" s="419"/>
      <c r="F943" s="419"/>
      <c r="G943" s="419"/>
      <c r="H943" s="419"/>
      <c r="I943" s="419"/>
      <c r="J943" s="420"/>
      <c r="K943" s="40"/>
      <c r="L943" s="28"/>
      <c r="M943" s="29"/>
    </row>
    <row r="944" spans="1:13" x14ac:dyDescent="0.4">
      <c r="A944" s="138">
        <f t="shared" si="90"/>
        <v>190</v>
      </c>
      <c r="B944" s="419"/>
      <c r="C944" s="419"/>
      <c r="D944" s="419"/>
      <c r="E944" s="419"/>
      <c r="F944" s="419"/>
      <c r="G944" s="419"/>
      <c r="H944" s="419"/>
      <c r="I944" s="419"/>
      <c r="J944" s="420"/>
      <c r="K944" s="40"/>
      <c r="L944" s="28"/>
      <c r="M944" s="29"/>
    </row>
    <row r="945" spans="1:13" x14ac:dyDescent="0.4">
      <c r="A945" s="138">
        <f t="shared" si="90"/>
        <v>191</v>
      </c>
      <c r="B945" s="419"/>
      <c r="C945" s="419"/>
      <c r="D945" s="419"/>
      <c r="E945" s="419"/>
      <c r="F945" s="419"/>
      <c r="G945" s="419"/>
      <c r="H945" s="419"/>
      <c r="I945" s="419"/>
      <c r="J945" s="420"/>
      <c r="K945" s="40"/>
      <c r="L945" s="28"/>
      <c r="M945" s="29"/>
    </row>
    <row r="946" spans="1:13" x14ac:dyDescent="0.4">
      <c r="A946" s="138">
        <f t="shared" si="90"/>
        <v>192</v>
      </c>
      <c r="B946" s="419"/>
      <c r="C946" s="419"/>
      <c r="D946" s="419"/>
      <c r="E946" s="419"/>
      <c r="F946" s="419"/>
      <c r="G946" s="419"/>
      <c r="H946" s="419"/>
      <c r="I946" s="419"/>
      <c r="J946" s="420"/>
      <c r="K946" s="40"/>
      <c r="L946" s="28"/>
      <c r="M946" s="29"/>
    </row>
    <row r="947" spans="1:13" x14ac:dyDescent="0.4">
      <c r="A947" s="138">
        <f t="shared" si="90"/>
        <v>193</v>
      </c>
      <c r="B947" s="419"/>
      <c r="C947" s="419"/>
      <c r="D947" s="419"/>
      <c r="E947" s="419"/>
      <c r="F947" s="419"/>
      <c r="G947" s="419"/>
      <c r="H947" s="419"/>
      <c r="I947" s="419"/>
      <c r="J947" s="420"/>
      <c r="K947" s="40"/>
      <c r="L947" s="28"/>
      <c r="M947" s="29"/>
    </row>
    <row r="948" spans="1:13" x14ac:dyDescent="0.4">
      <c r="A948" s="138">
        <f t="shared" si="90"/>
        <v>194</v>
      </c>
      <c r="B948" s="419"/>
      <c r="C948" s="419"/>
      <c r="D948" s="419"/>
      <c r="E948" s="419"/>
      <c r="F948" s="419"/>
      <c r="G948" s="419"/>
      <c r="H948" s="419"/>
      <c r="I948" s="419"/>
      <c r="J948" s="420"/>
      <c r="K948" s="40"/>
      <c r="L948" s="28"/>
      <c r="M948" s="29"/>
    </row>
    <row r="949" spans="1:13" x14ac:dyDescent="0.4">
      <c r="A949" s="138">
        <f t="shared" si="90"/>
        <v>195</v>
      </c>
      <c r="B949" s="419"/>
      <c r="C949" s="419"/>
      <c r="D949" s="419"/>
      <c r="E949" s="419"/>
      <c r="F949" s="419"/>
      <c r="G949" s="419"/>
      <c r="H949" s="419"/>
      <c r="I949" s="419"/>
      <c r="J949" s="420"/>
      <c r="K949" s="40"/>
      <c r="L949" s="28"/>
      <c r="M949" s="29"/>
    </row>
    <row r="950" spans="1:13" x14ac:dyDescent="0.4">
      <c r="A950" s="138">
        <f t="shared" si="90"/>
        <v>196</v>
      </c>
      <c r="B950" s="419"/>
      <c r="C950" s="419"/>
      <c r="D950" s="419"/>
      <c r="E950" s="419"/>
      <c r="F950" s="419"/>
      <c r="G950" s="419"/>
      <c r="H950" s="419"/>
      <c r="I950" s="419"/>
      <c r="J950" s="420"/>
      <c r="K950" s="40"/>
      <c r="L950" s="28"/>
      <c r="M950" s="29"/>
    </row>
    <row r="951" spans="1:13" x14ac:dyDescent="0.4">
      <c r="A951" s="138">
        <f t="shared" si="90"/>
        <v>197</v>
      </c>
      <c r="B951" s="419"/>
      <c r="C951" s="419"/>
      <c r="D951" s="419"/>
      <c r="E951" s="419"/>
      <c r="F951" s="419"/>
      <c r="G951" s="419"/>
      <c r="H951" s="419"/>
      <c r="I951" s="419"/>
      <c r="J951" s="420"/>
      <c r="K951" s="40"/>
      <c r="L951" s="28"/>
      <c r="M951" s="29"/>
    </row>
    <row r="952" spans="1:13" x14ac:dyDescent="0.4">
      <c r="A952" s="138">
        <f t="shared" si="90"/>
        <v>198</v>
      </c>
      <c r="B952" s="419"/>
      <c r="C952" s="419"/>
      <c r="D952" s="419"/>
      <c r="E952" s="419"/>
      <c r="F952" s="419"/>
      <c r="G952" s="419"/>
      <c r="H952" s="419"/>
      <c r="I952" s="419"/>
      <c r="J952" s="420"/>
      <c r="K952" s="40"/>
      <c r="L952" s="28"/>
      <c r="M952" s="29"/>
    </row>
    <row r="953" spans="1:13" x14ac:dyDescent="0.4">
      <c r="A953" s="138">
        <f t="shared" si="90"/>
        <v>199</v>
      </c>
      <c r="B953" s="419"/>
      <c r="C953" s="419"/>
      <c r="D953" s="419"/>
      <c r="E953" s="419"/>
      <c r="F953" s="419"/>
      <c r="G953" s="419"/>
      <c r="H953" s="419"/>
      <c r="I953" s="419"/>
      <c r="J953" s="420"/>
      <c r="K953" s="40"/>
      <c r="L953" s="28"/>
      <c r="M953" s="29"/>
    </row>
    <row r="954" spans="1:13" ht="13.2" thickBot="1" x14ac:dyDescent="0.45">
      <c r="A954" s="139">
        <f t="shared" si="90"/>
        <v>200</v>
      </c>
      <c r="B954" s="440"/>
      <c r="C954" s="440"/>
      <c r="D954" s="440"/>
      <c r="E954" s="440"/>
      <c r="F954" s="440"/>
      <c r="G954" s="440"/>
      <c r="H954" s="440"/>
      <c r="I954" s="440"/>
      <c r="J954" s="441"/>
      <c r="K954" s="40"/>
      <c r="L954" s="37"/>
      <c r="M954" s="39"/>
    </row>
    <row r="955" spans="1:13" ht="6" customHeight="1" thickBot="1" x14ac:dyDescent="0.45">
      <c r="A955" s="40"/>
      <c r="B955" s="34"/>
      <c r="C955" s="22"/>
      <c r="D955" s="34"/>
      <c r="E955" s="22"/>
      <c r="F955" s="9"/>
      <c r="G955" s="89"/>
      <c r="H955" s="55"/>
      <c r="I955" s="74"/>
      <c r="J955" s="75"/>
      <c r="K955" s="40"/>
      <c r="L955" s="74"/>
      <c r="M955" s="75"/>
    </row>
    <row r="956" spans="1:13" ht="19.95" customHeight="1" x14ac:dyDescent="0.4">
      <c r="A956" s="442">
        <v>7.2</v>
      </c>
      <c r="B956" s="445" t="s">
        <v>689</v>
      </c>
      <c r="C956" s="458" t="s">
        <v>33</v>
      </c>
      <c r="D956" s="459" t="s">
        <v>474</v>
      </c>
      <c r="E956" s="446">
        <f>I976</f>
        <v>30</v>
      </c>
      <c r="F956" s="483"/>
      <c r="G956" s="137">
        <v>201</v>
      </c>
      <c r="H956" s="4" t="s">
        <v>808</v>
      </c>
      <c r="I956" s="63">
        <v>1</v>
      </c>
      <c r="J956" s="64">
        <f>I956*9%/90</f>
        <v>1E-3</v>
      </c>
      <c r="K956" s="140" t="str">
        <f t="shared" si="87"/>
        <v/>
      </c>
      <c r="L956" s="83">
        <v>1</v>
      </c>
      <c r="M956" s="64">
        <f>L956*9%/90</f>
        <v>1E-3</v>
      </c>
    </row>
    <row r="957" spans="1:13" ht="21" customHeight="1" x14ac:dyDescent="0.4">
      <c r="A957" s="443"/>
      <c r="B957" s="434"/>
      <c r="C957" s="423"/>
      <c r="D957" s="422"/>
      <c r="E957" s="447"/>
      <c r="F957" s="483"/>
      <c r="G957" s="138">
        <v>202</v>
      </c>
      <c r="H957" s="127" t="s">
        <v>360</v>
      </c>
      <c r="I957" s="59">
        <v>1</v>
      </c>
      <c r="J957" s="1">
        <f>I957*9%/90</f>
        <v>1E-3</v>
      </c>
      <c r="K957" s="140" t="str">
        <f t="shared" si="87"/>
        <v/>
      </c>
      <c r="L957" s="32">
        <v>1</v>
      </c>
      <c r="M957" s="1">
        <f>L957*9%/90</f>
        <v>1E-3</v>
      </c>
    </row>
    <row r="958" spans="1:13" ht="22.2" customHeight="1" x14ac:dyDescent="0.4">
      <c r="A958" s="443"/>
      <c r="B958" s="434"/>
      <c r="C958" s="423"/>
      <c r="D958" s="422"/>
      <c r="E958" s="447"/>
      <c r="F958" s="483"/>
      <c r="G958" s="138">
        <v>203</v>
      </c>
      <c r="H958" s="58" t="s">
        <v>478</v>
      </c>
      <c r="I958" s="59">
        <v>1</v>
      </c>
      <c r="J958" s="1">
        <f t="shared" ref="J958:J975" si="91">I958*9%/90</f>
        <v>1E-3</v>
      </c>
      <c r="K958" s="140" t="str">
        <f t="shared" si="87"/>
        <v/>
      </c>
      <c r="L958" s="32">
        <v>1</v>
      </c>
      <c r="M958" s="1">
        <f t="shared" ref="M958:M975" si="92">L958*9%/90</f>
        <v>1E-3</v>
      </c>
    </row>
    <row r="959" spans="1:13" ht="21" customHeight="1" x14ac:dyDescent="0.4">
      <c r="A959" s="443"/>
      <c r="B959" s="434"/>
      <c r="C959" s="423" t="s">
        <v>117</v>
      </c>
      <c r="D959" s="422" t="s">
        <v>898</v>
      </c>
      <c r="E959" s="447"/>
      <c r="F959" s="483"/>
      <c r="G959" s="138">
        <v>204</v>
      </c>
      <c r="H959" s="58" t="s">
        <v>350</v>
      </c>
      <c r="I959" s="59">
        <v>1</v>
      </c>
      <c r="J959" s="1">
        <f t="shared" si="91"/>
        <v>1E-3</v>
      </c>
      <c r="K959" s="140" t="str">
        <f t="shared" si="87"/>
        <v/>
      </c>
      <c r="L959" s="32">
        <v>1</v>
      </c>
      <c r="M959" s="1">
        <f t="shared" si="92"/>
        <v>1E-3</v>
      </c>
    </row>
    <row r="960" spans="1:13" ht="19.95" customHeight="1" x14ac:dyDescent="0.4">
      <c r="A960" s="443"/>
      <c r="B960" s="434"/>
      <c r="C960" s="423"/>
      <c r="D960" s="422"/>
      <c r="E960" s="447"/>
      <c r="F960" s="483"/>
      <c r="G960" s="138">
        <v>205</v>
      </c>
      <c r="H960" s="58" t="s">
        <v>281</v>
      </c>
      <c r="I960" s="59">
        <v>1</v>
      </c>
      <c r="J960" s="1">
        <f t="shared" si="91"/>
        <v>1E-3</v>
      </c>
      <c r="K960" s="140" t="str">
        <f t="shared" si="87"/>
        <v/>
      </c>
      <c r="L960" s="32">
        <v>1</v>
      </c>
      <c r="M960" s="1">
        <f t="shared" si="92"/>
        <v>1E-3</v>
      </c>
    </row>
    <row r="961" spans="1:13" ht="18.600000000000001" customHeight="1" x14ac:dyDescent="0.4">
      <c r="A961" s="443"/>
      <c r="B961" s="434"/>
      <c r="C961" s="423"/>
      <c r="D961" s="422"/>
      <c r="E961" s="447"/>
      <c r="F961" s="483"/>
      <c r="G961" s="138">
        <v>206</v>
      </c>
      <c r="H961" s="58" t="s">
        <v>182</v>
      </c>
      <c r="I961" s="59">
        <v>1</v>
      </c>
      <c r="J961" s="1">
        <f t="shared" si="91"/>
        <v>1E-3</v>
      </c>
      <c r="K961" s="140" t="str">
        <f t="shared" si="87"/>
        <v/>
      </c>
      <c r="L961" s="32">
        <v>1</v>
      </c>
      <c r="M961" s="1">
        <f t="shared" si="92"/>
        <v>1E-3</v>
      </c>
    </row>
    <row r="962" spans="1:13" ht="12.6" customHeight="1" x14ac:dyDescent="0.4">
      <c r="A962" s="443"/>
      <c r="B962" s="434"/>
      <c r="C962" s="423" t="s">
        <v>241</v>
      </c>
      <c r="D962" s="422" t="s">
        <v>481</v>
      </c>
      <c r="E962" s="447"/>
      <c r="F962" s="483"/>
      <c r="G962" s="138">
        <v>207</v>
      </c>
      <c r="H962" s="58" t="s">
        <v>361</v>
      </c>
      <c r="I962" s="59">
        <v>2</v>
      </c>
      <c r="J962" s="1">
        <f t="shared" si="91"/>
        <v>2E-3</v>
      </c>
      <c r="K962" s="140" t="str">
        <f t="shared" si="87"/>
        <v/>
      </c>
      <c r="L962" s="32">
        <v>2</v>
      </c>
      <c r="M962" s="1">
        <f t="shared" si="92"/>
        <v>2E-3</v>
      </c>
    </row>
    <row r="963" spans="1:13" ht="26.4" customHeight="1" x14ac:dyDescent="0.4">
      <c r="A963" s="443"/>
      <c r="B963" s="434"/>
      <c r="C963" s="423"/>
      <c r="D963" s="422"/>
      <c r="E963" s="447"/>
      <c r="F963" s="483"/>
      <c r="G963" s="138">
        <v>208</v>
      </c>
      <c r="H963" s="58" t="s">
        <v>950</v>
      </c>
      <c r="I963" s="59">
        <v>2</v>
      </c>
      <c r="J963" s="1">
        <f t="shared" si="91"/>
        <v>2E-3</v>
      </c>
      <c r="K963" s="140" t="str">
        <f t="shared" si="87"/>
        <v/>
      </c>
      <c r="L963" s="32">
        <v>2</v>
      </c>
      <c r="M963" s="1">
        <f t="shared" si="92"/>
        <v>2E-3</v>
      </c>
    </row>
    <row r="964" spans="1:13" ht="15.6" customHeight="1" x14ac:dyDescent="0.4">
      <c r="A964" s="443"/>
      <c r="B964" s="434"/>
      <c r="C964" s="423"/>
      <c r="D964" s="422"/>
      <c r="E964" s="447"/>
      <c r="F964" s="483"/>
      <c r="G964" s="138">
        <v>209</v>
      </c>
      <c r="H964" s="58" t="s">
        <v>479</v>
      </c>
      <c r="I964" s="59">
        <v>1</v>
      </c>
      <c r="J964" s="1">
        <f t="shared" si="91"/>
        <v>1E-3</v>
      </c>
      <c r="K964" s="140" t="str">
        <f t="shared" si="87"/>
        <v/>
      </c>
      <c r="L964" s="32">
        <v>1</v>
      </c>
      <c r="M964" s="1">
        <f t="shared" si="92"/>
        <v>1E-3</v>
      </c>
    </row>
    <row r="965" spans="1:13" ht="15.6" customHeight="1" x14ac:dyDescent="0.4">
      <c r="A965" s="443"/>
      <c r="B965" s="434"/>
      <c r="C965" s="423"/>
      <c r="D965" s="422"/>
      <c r="E965" s="447"/>
      <c r="F965" s="483"/>
      <c r="G965" s="138">
        <v>210</v>
      </c>
      <c r="H965" s="58" t="s">
        <v>374</v>
      </c>
      <c r="I965" s="59">
        <v>3</v>
      </c>
      <c r="J965" s="1">
        <f t="shared" si="91"/>
        <v>3.0000000000000001E-3</v>
      </c>
      <c r="K965" s="140" t="str">
        <f t="shared" si="87"/>
        <v/>
      </c>
      <c r="L965" s="32">
        <v>3</v>
      </c>
      <c r="M965" s="1">
        <f t="shared" si="92"/>
        <v>3.0000000000000001E-3</v>
      </c>
    </row>
    <row r="966" spans="1:13" ht="15.6" customHeight="1" x14ac:dyDescent="0.4">
      <c r="A966" s="443"/>
      <c r="B966" s="434"/>
      <c r="C966" s="423"/>
      <c r="D966" s="422"/>
      <c r="E966" s="447"/>
      <c r="F966" s="483"/>
      <c r="G966" s="138">
        <v>211</v>
      </c>
      <c r="H966" s="58" t="s">
        <v>282</v>
      </c>
      <c r="I966" s="59">
        <v>2</v>
      </c>
      <c r="J966" s="1">
        <f t="shared" si="91"/>
        <v>2E-3</v>
      </c>
      <c r="K966" s="140" t="str">
        <f t="shared" si="87"/>
        <v/>
      </c>
      <c r="L966" s="32">
        <v>2</v>
      </c>
      <c r="M966" s="1">
        <f t="shared" si="92"/>
        <v>2E-3</v>
      </c>
    </row>
    <row r="967" spans="1:13" ht="63" x14ac:dyDescent="0.4">
      <c r="A967" s="443"/>
      <c r="B967" s="434"/>
      <c r="C967" s="141" t="s">
        <v>162</v>
      </c>
      <c r="D967" s="134" t="s">
        <v>252</v>
      </c>
      <c r="E967" s="447"/>
      <c r="F967" s="6"/>
      <c r="G967" s="138">
        <v>212</v>
      </c>
      <c r="H967" s="58" t="s">
        <v>253</v>
      </c>
      <c r="I967" s="59">
        <v>2</v>
      </c>
      <c r="J967" s="1">
        <f t="shared" si="91"/>
        <v>2E-3</v>
      </c>
      <c r="K967" s="140" t="str">
        <f t="shared" si="87"/>
        <v/>
      </c>
      <c r="L967" s="32">
        <v>2</v>
      </c>
      <c r="M967" s="1">
        <f t="shared" si="92"/>
        <v>2E-3</v>
      </c>
    </row>
    <row r="968" spans="1:13" ht="43.2" customHeight="1" x14ac:dyDescent="0.4">
      <c r="A968" s="443"/>
      <c r="B968" s="434"/>
      <c r="C968" s="423" t="s">
        <v>118</v>
      </c>
      <c r="D968" s="422" t="s">
        <v>473</v>
      </c>
      <c r="E968" s="447"/>
      <c r="F968" s="421"/>
      <c r="G968" s="138">
        <v>213</v>
      </c>
      <c r="H968" s="58" t="s">
        <v>333</v>
      </c>
      <c r="I968" s="59">
        <v>1</v>
      </c>
      <c r="J968" s="1">
        <f t="shared" si="91"/>
        <v>1E-3</v>
      </c>
      <c r="K968" s="140" t="str">
        <f t="shared" si="87"/>
        <v/>
      </c>
      <c r="L968" s="32">
        <v>1</v>
      </c>
      <c r="M968" s="1">
        <f t="shared" si="92"/>
        <v>1E-3</v>
      </c>
    </row>
    <row r="969" spans="1:13" ht="58.95" customHeight="1" x14ac:dyDescent="0.4">
      <c r="A969" s="443"/>
      <c r="B969" s="434"/>
      <c r="C969" s="423"/>
      <c r="D969" s="422"/>
      <c r="E969" s="447"/>
      <c r="F969" s="421"/>
      <c r="G969" s="138">
        <v>214</v>
      </c>
      <c r="H969" s="58" t="s">
        <v>254</v>
      </c>
      <c r="I969" s="59">
        <v>2</v>
      </c>
      <c r="J969" s="1">
        <f t="shared" si="91"/>
        <v>2E-3</v>
      </c>
      <c r="K969" s="140" t="str">
        <f t="shared" si="87"/>
        <v/>
      </c>
      <c r="L969" s="32">
        <v>2</v>
      </c>
      <c r="M969" s="1">
        <f t="shared" si="92"/>
        <v>2E-3</v>
      </c>
    </row>
    <row r="970" spans="1:13" ht="31.95" customHeight="1" x14ac:dyDescent="0.4">
      <c r="A970" s="443"/>
      <c r="B970" s="434"/>
      <c r="C970" s="423" t="s">
        <v>163</v>
      </c>
      <c r="D970" s="422" t="s">
        <v>319</v>
      </c>
      <c r="E970" s="447"/>
      <c r="F970" s="483"/>
      <c r="G970" s="138">
        <v>215</v>
      </c>
      <c r="H970" s="58" t="s">
        <v>793</v>
      </c>
      <c r="I970" s="59">
        <v>1</v>
      </c>
      <c r="J970" s="1">
        <f t="shared" si="91"/>
        <v>1E-3</v>
      </c>
      <c r="K970" s="140" t="str">
        <f t="shared" si="87"/>
        <v/>
      </c>
      <c r="L970" s="32">
        <v>1</v>
      </c>
      <c r="M970" s="1">
        <f t="shared" si="92"/>
        <v>1E-3</v>
      </c>
    </row>
    <row r="971" spans="1:13" ht="29.4" customHeight="1" x14ac:dyDescent="0.4">
      <c r="A971" s="443"/>
      <c r="B971" s="434"/>
      <c r="C971" s="423"/>
      <c r="D971" s="422"/>
      <c r="E971" s="447"/>
      <c r="F971" s="483"/>
      <c r="G971" s="138">
        <v>216</v>
      </c>
      <c r="H971" s="58" t="s">
        <v>351</v>
      </c>
      <c r="I971" s="59">
        <v>1</v>
      </c>
      <c r="J971" s="1">
        <f t="shared" si="91"/>
        <v>1E-3</v>
      </c>
      <c r="K971" s="140" t="str">
        <f t="shared" si="87"/>
        <v/>
      </c>
      <c r="L971" s="32">
        <v>1</v>
      </c>
      <c r="M971" s="1">
        <f t="shared" si="92"/>
        <v>1E-3</v>
      </c>
    </row>
    <row r="972" spans="1:13" ht="25.2" customHeight="1" x14ac:dyDescent="0.4">
      <c r="A972" s="443"/>
      <c r="B972" s="434"/>
      <c r="C972" s="423" t="s">
        <v>242</v>
      </c>
      <c r="D972" s="422" t="s">
        <v>283</v>
      </c>
      <c r="E972" s="447"/>
      <c r="F972" s="421"/>
      <c r="G972" s="138">
        <v>217</v>
      </c>
      <c r="H972" s="58" t="s">
        <v>306</v>
      </c>
      <c r="I972" s="59">
        <v>1</v>
      </c>
      <c r="J972" s="1">
        <f t="shared" si="91"/>
        <v>1E-3</v>
      </c>
      <c r="K972" s="140" t="str">
        <f t="shared" si="87"/>
        <v/>
      </c>
      <c r="L972" s="32">
        <v>1</v>
      </c>
      <c r="M972" s="1">
        <f t="shared" si="92"/>
        <v>1E-3</v>
      </c>
    </row>
    <row r="973" spans="1:13" ht="15.6" customHeight="1" x14ac:dyDescent="0.4">
      <c r="A973" s="443"/>
      <c r="B973" s="434"/>
      <c r="C973" s="423"/>
      <c r="D973" s="422"/>
      <c r="E973" s="447"/>
      <c r="F973" s="421"/>
      <c r="G973" s="138">
        <v>218</v>
      </c>
      <c r="H973" s="58" t="s">
        <v>204</v>
      </c>
      <c r="I973" s="59">
        <v>3</v>
      </c>
      <c r="J973" s="1">
        <f t="shared" si="91"/>
        <v>3.0000000000000001E-3</v>
      </c>
      <c r="K973" s="140" t="str">
        <f t="shared" si="87"/>
        <v/>
      </c>
      <c r="L973" s="32">
        <v>3</v>
      </c>
      <c r="M973" s="1">
        <f t="shared" si="92"/>
        <v>3.0000000000000001E-3</v>
      </c>
    </row>
    <row r="974" spans="1:13" ht="25.2" x14ac:dyDescent="0.4">
      <c r="A974" s="443"/>
      <c r="B974" s="434"/>
      <c r="C974" s="423"/>
      <c r="D974" s="422"/>
      <c r="E974" s="447"/>
      <c r="F974" s="421"/>
      <c r="G974" s="138">
        <v>219</v>
      </c>
      <c r="H974" s="58" t="s">
        <v>284</v>
      </c>
      <c r="I974" s="59">
        <v>1</v>
      </c>
      <c r="J974" s="1">
        <f t="shared" si="91"/>
        <v>1E-3</v>
      </c>
      <c r="K974" s="140" t="str">
        <f t="shared" si="87"/>
        <v/>
      </c>
      <c r="L974" s="32">
        <v>1</v>
      </c>
      <c r="M974" s="1">
        <f t="shared" si="92"/>
        <v>1E-3</v>
      </c>
    </row>
    <row r="975" spans="1:13" ht="15.6" customHeight="1" x14ac:dyDescent="0.4">
      <c r="A975" s="443"/>
      <c r="B975" s="434"/>
      <c r="C975" s="423"/>
      <c r="D975" s="422"/>
      <c r="E975" s="447"/>
      <c r="F975" s="421"/>
      <c r="G975" s="138">
        <v>220</v>
      </c>
      <c r="H975" s="58" t="s">
        <v>255</v>
      </c>
      <c r="I975" s="59">
        <v>2</v>
      </c>
      <c r="J975" s="1">
        <f t="shared" si="91"/>
        <v>2E-3</v>
      </c>
      <c r="K975" s="140" t="str">
        <f t="shared" si="87"/>
        <v/>
      </c>
      <c r="L975" s="32">
        <v>2</v>
      </c>
      <c r="M975" s="1">
        <f t="shared" si="92"/>
        <v>2E-3</v>
      </c>
    </row>
    <row r="976" spans="1:13" ht="16.2" customHeight="1" thickBot="1" x14ac:dyDescent="0.45">
      <c r="A976" s="444"/>
      <c r="B976" s="435"/>
      <c r="C976" s="424"/>
      <c r="D976" s="425"/>
      <c r="E976" s="448"/>
      <c r="F976" s="6"/>
      <c r="G976" s="417" t="s">
        <v>4</v>
      </c>
      <c r="H976" s="418"/>
      <c r="I976" s="60">
        <f>SUM(I956:I975)</f>
        <v>30</v>
      </c>
      <c r="J976" s="2">
        <f>SUM(J956:J975)</f>
        <v>3.0000000000000006E-2</v>
      </c>
      <c r="K976" s="140" t="str">
        <f t="shared" si="87"/>
        <v/>
      </c>
      <c r="L976" s="3">
        <f>SUM(L956:L975)</f>
        <v>30</v>
      </c>
      <c r="M976" s="2">
        <f>SUM(M956:M975)</f>
        <v>3.0000000000000006E-2</v>
      </c>
    </row>
    <row r="977" spans="1:13" ht="6" customHeight="1" thickBot="1" x14ac:dyDescent="0.45">
      <c r="A977" s="40"/>
      <c r="B977" s="34"/>
      <c r="C977" s="40"/>
      <c r="D977" s="55"/>
      <c r="E977" s="40"/>
      <c r="G977" s="73"/>
      <c r="H977" s="73"/>
      <c r="I977" s="80"/>
      <c r="J977" s="81"/>
      <c r="K977" s="40"/>
      <c r="L977" s="84"/>
      <c r="M977" s="91"/>
    </row>
    <row r="978" spans="1:13" x14ac:dyDescent="0.4">
      <c r="A978" s="410" t="s">
        <v>847</v>
      </c>
      <c r="B978" s="411"/>
      <c r="C978" s="411"/>
      <c r="D978" s="411"/>
      <c r="E978" s="411"/>
      <c r="F978" s="411"/>
      <c r="G978" s="411"/>
      <c r="H978" s="411"/>
      <c r="I978" s="411"/>
      <c r="J978" s="412"/>
      <c r="K978" s="140"/>
      <c r="L978" s="25" t="s">
        <v>69</v>
      </c>
      <c r="M978" s="26" t="s">
        <v>77</v>
      </c>
    </row>
    <row r="979" spans="1:13" x14ac:dyDescent="0.4">
      <c r="A979" s="138">
        <f>G956</f>
        <v>201</v>
      </c>
      <c r="B979" s="419"/>
      <c r="C979" s="419"/>
      <c r="D979" s="419"/>
      <c r="E979" s="419"/>
      <c r="F979" s="419"/>
      <c r="G979" s="419"/>
      <c r="H979" s="419"/>
      <c r="I979" s="419"/>
      <c r="J979" s="420"/>
      <c r="K979" s="40"/>
      <c r="L979" s="28"/>
      <c r="M979" s="29"/>
    </row>
    <row r="980" spans="1:13" x14ac:dyDescent="0.4">
      <c r="A980" s="138">
        <f t="shared" ref="A980:A998" si="93">G957</f>
        <v>202</v>
      </c>
      <c r="B980" s="419"/>
      <c r="C980" s="419"/>
      <c r="D980" s="419"/>
      <c r="E980" s="419"/>
      <c r="F980" s="419"/>
      <c r="G980" s="419"/>
      <c r="H980" s="419"/>
      <c r="I980" s="419"/>
      <c r="J980" s="420"/>
      <c r="K980" s="40"/>
      <c r="L980" s="28"/>
      <c r="M980" s="29"/>
    </row>
    <row r="981" spans="1:13" x14ac:dyDescent="0.4">
      <c r="A981" s="138">
        <f t="shared" si="93"/>
        <v>203</v>
      </c>
      <c r="B981" s="419"/>
      <c r="C981" s="419"/>
      <c r="D981" s="419"/>
      <c r="E981" s="419"/>
      <c r="F981" s="419"/>
      <c r="G981" s="419"/>
      <c r="H981" s="419"/>
      <c r="I981" s="419"/>
      <c r="J981" s="420"/>
      <c r="K981" s="40"/>
      <c r="L981" s="28"/>
      <c r="M981" s="29"/>
    </row>
    <row r="982" spans="1:13" x14ac:dyDescent="0.4">
      <c r="A982" s="138">
        <f t="shared" si="93"/>
        <v>204</v>
      </c>
      <c r="B982" s="419"/>
      <c r="C982" s="419"/>
      <c r="D982" s="419"/>
      <c r="E982" s="419"/>
      <c r="F982" s="419"/>
      <c r="G982" s="419"/>
      <c r="H982" s="419"/>
      <c r="I982" s="419"/>
      <c r="J982" s="420"/>
      <c r="K982" s="40"/>
      <c r="L982" s="28"/>
      <c r="M982" s="29"/>
    </row>
    <row r="983" spans="1:13" x14ac:dyDescent="0.4">
      <c r="A983" s="56">
        <f t="shared" si="93"/>
        <v>205</v>
      </c>
      <c r="B983" s="419"/>
      <c r="C983" s="419"/>
      <c r="D983" s="419"/>
      <c r="E983" s="419"/>
      <c r="F983" s="419"/>
      <c r="G983" s="419"/>
      <c r="H983" s="419"/>
      <c r="I983" s="419"/>
      <c r="J983" s="420"/>
      <c r="K983" s="40"/>
      <c r="L983" s="28"/>
      <c r="M983" s="29"/>
    </row>
    <row r="984" spans="1:13" x14ac:dyDescent="0.4">
      <c r="A984" s="138">
        <f t="shared" si="93"/>
        <v>206</v>
      </c>
      <c r="B984" s="419"/>
      <c r="C984" s="419"/>
      <c r="D984" s="419"/>
      <c r="E984" s="419"/>
      <c r="F984" s="419"/>
      <c r="G984" s="419"/>
      <c r="H984" s="419"/>
      <c r="I984" s="419"/>
      <c r="J984" s="420"/>
      <c r="K984" s="40"/>
      <c r="L984" s="28"/>
      <c r="M984" s="29"/>
    </row>
    <row r="985" spans="1:13" x14ac:dyDescent="0.4">
      <c r="A985" s="138">
        <f t="shared" si="93"/>
        <v>207</v>
      </c>
      <c r="B985" s="419"/>
      <c r="C985" s="419"/>
      <c r="D985" s="419"/>
      <c r="E985" s="419"/>
      <c r="F985" s="419"/>
      <c r="G985" s="419"/>
      <c r="H985" s="419"/>
      <c r="I985" s="419"/>
      <c r="J985" s="420"/>
      <c r="K985" s="40"/>
      <c r="L985" s="28"/>
      <c r="M985" s="29"/>
    </row>
    <row r="986" spans="1:13" x14ac:dyDescent="0.4">
      <c r="A986" s="138">
        <f t="shared" si="93"/>
        <v>208</v>
      </c>
      <c r="B986" s="419"/>
      <c r="C986" s="419"/>
      <c r="D986" s="419"/>
      <c r="E986" s="419"/>
      <c r="F986" s="419"/>
      <c r="G986" s="419"/>
      <c r="H986" s="419"/>
      <c r="I986" s="419"/>
      <c r="J986" s="420"/>
      <c r="K986" s="40"/>
      <c r="L986" s="28"/>
      <c r="M986" s="29"/>
    </row>
    <row r="987" spans="1:13" x14ac:dyDescent="0.4">
      <c r="A987" s="138">
        <f t="shared" si="93"/>
        <v>209</v>
      </c>
      <c r="B987" s="419"/>
      <c r="C987" s="419"/>
      <c r="D987" s="419"/>
      <c r="E987" s="419"/>
      <c r="F987" s="419"/>
      <c r="G987" s="419"/>
      <c r="H987" s="419"/>
      <c r="I987" s="419"/>
      <c r="J987" s="420"/>
      <c r="K987" s="40"/>
      <c r="L987" s="28"/>
      <c r="M987" s="29"/>
    </row>
    <row r="988" spans="1:13" x14ac:dyDescent="0.4">
      <c r="A988" s="138">
        <f t="shared" si="93"/>
        <v>210</v>
      </c>
      <c r="B988" s="419"/>
      <c r="C988" s="419"/>
      <c r="D988" s="419"/>
      <c r="E988" s="419"/>
      <c r="F988" s="419"/>
      <c r="G988" s="419"/>
      <c r="H988" s="419"/>
      <c r="I988" s="419"/>
      <c r="J988" s="420"/>
      <c r="K988" s="40"/>
      <c r="L988" s="28"/>
      <c r="M988" s="29"/>
    </row>
    <row r="989" spans="1:13" x14ac:dyDescent="0.4">
      <c r="A989" s="138">
        <f t="shared" si="93"/>
        <v>211</v>
      </c>
      <c r="B989" s="419"/>
      <c r="C989" s="419"/>
      <c r="D989" s="419"/>
      <c r="E989" s="419"/>
      <c r="F989" s="419"/>
      <c r="G989" s="419"/>
      <c r="H989" s="419"/>
      <c r="I989" s="419"/>
      <c r="J989" s="420"/>
      <c r="K989" s="40"/>
      <c r="L989" s="28"/>
      <c r="M989" s="29"/>
    </row>
    <row r="990" spans="1:13" x14ac:dyDescent="0.4">
      <c r="A990" s="138">
        <f t="shared" si="93"/>
        <v>212</v>
      </c>
      <c r="B990" s="419"/>
      <c r="C990" s="419"/>
      <c r="D990" s="419"/>
      <c r="E990" s="419"/>
      <c r="F990" s="419"/>
      <c r="G990" s="419"/>
      <c r="H990" s="419"/>
      <c r="I990" s="419"/>
      <c r="J990" s="420"/>
      <c r="K990" s="40"/>
      <c r="L990" s="28"/>
      <c r="M990" s="29"/>
    </row>
    <row r="991" spans="1:13" x14ac:dyDescent="0.4">
      <c r="A991" s="138">
        <f t="shared" si="93"/>
        <v>213</v>
      </c>
      <c r="B991" s="419"/>
      <c r="C991" s="419"/>
      <c r="D991" s="419"/>
      <c r="E991" s="419"/>
      <c r="F991" s="419"/>
      <c r="G991" s="419"/>
      <c r="H991" s="419"/>
      <c r="I991" s="419"/>
      <c r="J991" s="420"/>
      <c r="K991" s="40"/>
      <c r="L991" s="28"/>
      <c r="M991" s="29"/>
    </row>
    <row r="992" spans="1:13" x14ac:dyDescent="0.4">
      <c r="A992" s="138">
        <f t="shared" si="93"/>
        <v>214</v>
      </c>
      <c r="B992" s="419"/>
      <c r="C992" s="419"/>
      <c r="D992" s="419"/>
      <c r="E992" s="419"/>
      <c r="F992" s="419"/>
      <c r="G992" s="419"/>
      <c r="H992" s="419"/>
      <c r="I992" s="419"/>
      <c r="J992" s="420"/>
      <c r="K992" s="40"/>
      <c r="L992" s="28"/>
      <c r="M992" s="29"/>
    </row>
    <row r="993" spans="1:13" x14ac:dyDescent="0.4">
      <c r="A993" s="138">
        <f t="shared" si="93"/>
        <v>215</v>
      </c>
      <c r="B993" s="419"/>
      <c r="C993" s="419"/>
      <c r="D993" s="419"/>
      <c r="E993" s="419"/>
      <c r="F993" s="419"/>
      <c r="G993" s="419"/>
      <c r="H993" s="419"/>
      <c r="I993" s="419"/>
      <c r="J993" s="420"/>
      <c r="K993" s="40"/>
      <c r="L993" s="28"/>
      <c r="M993" s="29"/>
    </row>
    <row r="994" spans="1:13" x14ac:dyDescent="0.4">
      <c r="A994" s="138">
        <f t="shared" si="93"/>
        <v>216</v>
      </c>
      <c r="B994" s="419"/>
      <c r="C994" s="419"/>
      <c r="D994" s="419"/>
      <c r="E994" s="419"/>
      <c r="F994" s="419"/>
      <c r="G994" s="419"/>
      <c r="H994" s="419"/>
      <c r="I994" s="419"/>
      <c r="J994" s="420"/>
      <c r="K994" s="40"/>
      <c r="L994" s="28"/>
      <c r="M994" s="29"/>
    </row>
    <row r="995" spans="1:13" x14ac:dyDescent="0.4">
      <c r="A995" s="138">
        <f t="shared" si="93"/>
        <v>217</v>
      </c>
      <c r="B995" s="419"/>
      <c r="C995" s="419"/>
      <c r="D995" s="419"/>
      <c r="E995" s="419"/>
      <c r="F995" s="419"/>
      <c r="G995" s="419"/>
      <c r="H995" s="419"/>
      <c r="I995" s="419"/>
      <c r="J995" s="420"/>
      <c r="K995" s="40"/>
      <c r="L995" s="28"/>
      <c r="M995" s="29"/>
    </row>
    <row r="996" spans="1:13" x14ac:dyDescent="0.4">
      <c r="A996" s="138">
        <f t="shared" si="93"/>
        <v>218</v>
      </c>
      <c r="B996" s="419"/>
      <c r="C996" s="419"/>
      <c r="D996" s="419"/>
      <c r="E996" s="419"/>
      <c r="F996" s="419"/>
      <c r="G996" s="419"/>
      <c r="H996" s="419"/>
      <c r="I996" s="419"/>
      <c r="J996" s="420"/>
      <c r="K996" s="40"/>
      <c r="L996" s="28"/>
      <c r="M996" s="29"/>
    </row>
    <row r="997" spans="1:13" x14ac:dyDescent="0.4">
      <c r="A997" s="138">
        <f t="shared" si="93"/>
        <v>219</v>
      </c>
      <c r="B997" s="419"/>
      <c r="C997" s="419"/>
      <c r="D997" s="419"/>
      <c r="E997" s="419"/>
      <c r="F997" s="419"/>
      <c r="G997" s="419"/>
      <c r="H997" s="419"/>
      <c r="I997" s="419"/>
      <c r="J997" s="420"/>
      <c r="K997" s="40"/>
      <c r="L997" s="28"/>
      <c r="M997" s="29"/>
    </row>
    <row r="998" spans="1:13" ht="13.2" thickBot="1" x14ac:dyDescent="0.45">
      <c r="A998" s="139">
        <f t="shared" si="93"/>
        <v>220</v>
      </c>
      <c r="B998" s="440"/>
      <c r="C998" s="440"/>
      <c r="D998" s="440"/>
      <c r="E998" s="440"/>
      <c r="F998" s="440"/>
      <c r="G998" s="440"/>
      <c r="H998" s="440"/>
      <c r="I998" s="440"/>
      <c r="J998" s="441"/>
      <c r="K998" s="40"/>
      <c r="L998" s="30"/>
      <c r="M998" s="31"/>
    </row>
    <row r="999" spans="1:13" ht="6" customHeight="1" thickBot="1" x14ac:dyDescent="0.45">
      <c r="K999" s="40"/>
    </row>
    <row r="1000" spans="1:13" ht="12.6" customHeight="1" x14ac:dyDescent="0.4">
      <c r="A1000" s="442">
        <v>7.3</v>
      </c>
      <c r="B1000" s="445" t="s">
        <v>688</v>
      </c>
      <c r="C1000" s="458" t="s">
        <v>34</v>
      </c>
      <c r="D1000" s="459" t="s">
        <v>482</v>
      </c>
      <c r="E1000" s="446">
        <f>I1007</f>
        <v>14</v>
      </c>
      <c r="F1000" s="421"/>
      <c r="G1000" s="137">
        <v>221</v>
      </c>
      <c r="H1000" s="4" t="s">
        <v>375</v>
      </c>
      <c r="I1000" s="63">
        <v>2</v>
      </c>
      <c r="J1000" s="64">
        <f>I1000*9%/90</f>
        <v>2E-3</v>
      </c>
      <c r="K1000" s="140" t="str">
        <f t="shared" ref="K1000:K1063" si="94">IF(AND(L1000&gt;=0,L1000&lt;=I1000),"",IF(AND(L1000&gt;I1000),"*"))</f>
        <v/>
      </c>
      <c r="L1000" s="83">
        <v>2</v>
      </c>
      <c r="M1000" s="64">
        <f>L1000*9%/90</f>
        <v>2E-3</v>
      </c>
    </row>
    <row r="1001" spans="1:13" ht="15.6" customHeight="1" x14ac:dyDescent="0.4">
      <c r="A1001" s="443"/>
      <c r="B1001" s="434"/>
      <c r="C1001" s="423"/>
      <c r="D1001" s="422"/>
      <c r="E1001" s="447"/>
      <c r="F1001" s="421"/>
      <c r="G1001" s="138">
        <v>222</v>
      </c>
      <c r="H1001" s="58" t="s">
        <v>125</v>
      </c>
      <c r="I1001" s="59">
        <v>2</v>
      </c>
      <c r="J1001" s="1">
        <f>I1001*9%/90</f>
        <v>2E-3</v>
      </c>
      <c r="K1001" s="140" t="str">
        <f t="shared" si="94"/>
        <v/>
      </c>
      <c r="L1001" s="32">
        <v>2</v>
      </c>
      <c r="M1001" s="1">
        <f>L1001*9%/90</f>
        <v>2E-3</v>
      </c>
    </row>
    <row r="1002" spans="1:13" ht="37.799999999999997" x14ac:dyDescent="0.4">
      <c r="A1002" s="443"/>
      <c r="B1002" s="434"/>
      <c r="C1002" s="141" t="s">
        <v>35</v>
      </c>
      <c r="D1002" s="134" t="s">
        <v>376</v>
      </c>
      <c r="E1002" s="447"/>
      <c r="F1002" s="143"/>
      <c r="G1002" s="138">
        <v>223</v>
      </c>
      <c r="H1002" s="58" t="s">
        <v>285</v>
      </c>
      <c r="I1002" s="59">
        <v>3</v>
      </c>
      <c r="J1002" s="1">
        <f t="shared" ref="J1002:J1006" si="95">I1002*9%/90</f>
        <v>3.0000000000000001E-3</v>
      </c>
      <c r="K1002" s="140" t="str">
        <f t="shared" si="94"/>
        <v/>
      </c>
      <c r="L1002" s="32">
        <v>3</v>
      </c>
      <c r="M1002" s="1">
        <f t="shared" ref="M1002:M1006" si="96">L1002*9%/90</f>
        <v>3.0000000000000001E-3</v>
      </c>
    </row>
    <row r="1003" spans="1:13" ht="25.2" customHeight="1" x14ac:dyDescent="0.4">
      <c r="A1003" s="443"/>
      <c r="B1003" s="434"/>
      <c r="C1003" s="423" t="s">
        <v>164</v>
      </c>
      <c r="D1003" s="422" t="s">
        <v>484</v>
      </c>
      <c r="E1003" s="447"/>
      <c r="F1003" s="421"/>
      <c r="G1003" s="138">
        <v>224</v>
      </c>
      <c r="H1003" s="58" t="s">
        <v>256</v>
      </c>
      <c r="I1003" s="59">
        <v>2</v>
      </c>
      <c r="J1003" s="1">
        <f t="shared" si="95"/>
        <v>2E-3</v>
      </c>
      <c r="K1003" s="140" t="str">
        <f t="shared" si="94"/>
        <v/>
      </c>
      <c r="L1003" s="32">
        <v>2</v>
      </c>
      <c r="M1003" s="1">
        <f t="shared" si="96"/>
        <v>2E-3</v>
      </c>
    </row>
    <row r="1004" spans="1:13" ht="37.799999999999997" x14ac:dyDescent="0.4">
      <c r="A1004" s="443"/>
      <c r="B1004" s="434"/>
      <c r="C1004" s="423"/>
      <c r="D1004" s="422"/>
      <c r="E1004" s="447"/>
      <c r="F1004" s="421"/>
      <c r="G1004" s="138">
        <v>225</v>
      </c>
      <c r="H1004" s="58" t="s">
        <v>286</v>
      </c>
      <c r="I1004" s="59">
        <v>1</v>
      </c>
      <c r="J1004" s="1">
        <f t="shared" si="95"/>
        <v>1E-3</v>
      </c>
      <c r="K1004" s="140" t="str">
        <f t="shared" si="94"/>
        <v/>
      </c>
      <c r="L1004" s="32">
        <v>1</v>
      </c>
      <c r="M1004" s="1">
        <f t="shared" si="96"/>
        <v>1E-3</v>
      </c>
    </row>
    <row r="1005" spans="1:13" ht="25.2" x14ac:dyDescent="0.4">
      <c r="A1005" s="443"/>
      <c r="B1005" s="434"/>
      <c r="C1005" s="423"/>
      <c r="D1005" s="422"/>
      <c r="E1005" s="447"/>
      <c r="F1005" s="421"/>
      <c r="G1005" s="138">
        <v>226</v>
      </c>
      <c r="H1005" s="58" t="s">
        <v>326</v>
      </c>
      <c r="I1005" s="59">
        <v>3</v>
      </c>
      <c r="J1005" s="1">
        <f t="shared" si="95"/>
        <v>3.0000000000000001E-3</v>
      </c>
      <c r="K1005" s="140" t="str">
        <f t="shared" si="94"/>
        <v/>
      </c>
      <c r="L1005" s="32">
        <v>3</v>
      </c>
      <c r="M1005" s="1">
        <f t="shared" si="96"/>
        <v>3.0000000000000001E-3</v>
      </c>
    </row>
    <row r="1006" spans="1:13" ht="25.2" x14ac:dyDescent="0.4">
      <c r="A1006" s="443"/>
      <c r="B1006" s="434"/>
      <c r="C1006" s="423"/>
      <c r="D1006" s="422"/>
      <c r="E1006" s="447"/>
      <c r="F1006" s="421"/>
      <c r="G1006" s="138">
        <v>227</v>
      </c>
      <c r="H1006" s="58" t="s">
        <v>257</v>
      </c>
      <c r="I1006" s="59">
        <v>1</v>
      </c>
      <c r="J1006" s="1">
        <f t="shared" si="95"/>
        <v>1E-3</v>
      </c>
      <c r="K1006" s="140" t="str">
        <f t="shared" si="94"/>
        <v/>
      </c>
      <c r="L1006" s="32">
        <v>1</v>
      </c>
      <c r="M1006" s="1">
        <f t="shared" si="96"/>
        <v>1E-3</v>
      </c>
    </row>
    <row r="1007" spans="1:13" ht="16.2" customHeight="1" thickBot="1" x14ac:dyDescent="0.45">
      <c r="A1007" s="444"/>
      <c r="B1007" s="435"/>
      <c r="C1007" s="424"/>
      <c r="D1007" s="425"/>
      <c r="E1007" s="448"/>
      <c r="F1007" s="6"/>
      <c r="G1007" s="417" t="s">
        <v>4</v>
      </c>
      <c r="H1007" s="418"/>
      <c r="I1007" s="60">
        <f>SUM(I1000:I1006)</f>
        <v>14</v>
      </c>
      <c r="J1007" s="41">
        <f>SUM(J1000:J1006)</f>
        <v>1.4000000000000002E-2</v>
      </c>
      <c r="K1007" s="140" t="str">
        <f t="shared" si="94"/>
        <v/>
      </c>
      <c r="L1007" s="3">
        <f>SUM(L1000:L1006)</f>
        <v>14</v>
      </c>
      <c r="M1007" s="41">
        <f>SUM(M1000:M1006)</f>
        <v>1.4000000000000002E-2</v>
      </c>
    </row>
    <row r="1008" spans="1:13" ht="6" customHeight="1" thickBot="1" x14ac:dyDescent="0.45">
      <c r="A1008" s="40"/>
      <c r="B1008" s="34"/>
      <c r="C1008" s="40"/>
      <c r="D1008" s="55"/>
      <c r="E1008" s="40"/>
      <c r="G1008" s="73"/>
      <c r="H1008" s="73"/>
      <c r="I1008" s="80"/>
      <c r="J1008" s="87"/>
      <c r="K1008" s="40"/>
      <c r="L1008" s="80"/>
      <c r="M1008" s="87"/>
    </row>
    <row r="1009" spans="1:13" x14ac:dyDescent="0.4">
      <c r="A1009" s="410" t="s">
        <v>847</v>
      </c>
      <c r="B1009" s="411"/>
      <c r="C1009" s="411"/>
      <c r="D1009" s="411"/>
      <c r="E1009" s="411"/>
      <c r="F1009" s="411"/>
      <c r="G1009" s="411"/>
      <c r="H1009" s="411"/>
      <c r="I1009" s="411"/>
      <c r="J1009" s="412"/>
      <c r="K1009" s="140"/>
      <c r="L1009" s="25" t="s">
        <v>69</v>
      </c>
      <c r="M1009" s="26" t="s">
        <v>77</v>
      </c>
    </row>
    <row r="1010" spans="1:13" x14ac:dyDescent="0.4">
      <c r="A1010" s="138">
        <f>G1000</f>
        <v>221</v>
      </c>
      <c r="B1010" s="419"/>
      <c r="C1010" s="419"/>
      <c r="D1010" s="419"/>
      <c r="E1010" s="419"/>
      <c r="F1010" s="419"/>
      <c r="G1010" s="419"/>
      <c r="H1010" s="419"/>
      <c r="I1010" s="419"/>
      <c r="J1010" s="420"/>
      <c r="K1010" s="40"/>
      <c r="L1010" s="28"/>
      <c r="M1010" s="29"/>
    </row>
    <row r="1011" spans="1:13" x14ac:dyDescent="0.4">
      <c r="A1011" s="138">
        <f t="shared" ref="A1011:A1016" si="97">G1001</f>
        <v>222</v>
      </c>
      <c r="B1011" s="419"/>
      <c r="C1011" s="419"/>
      <c r="D1011" s="419"/>
      <c r="E1011" s="419"/>
      <c r="F1011" s="419"/>
      <c r="G1011" s="419"/>
      <c r="H1011" s="419"/>
      <c r="I1011" s="419"/>
      <c r="J1011" s="420"/>
      <c r="K1011" s="40"/>
      <c r="L1011" s="28"/>
      <c r="M1011" s="29"/>
    </row>
    <row r="1012" spans="1:13" x14ac:dyDescent="0.4">
      <c r="A1012" s="138">
        <f t="shared" si="97"/>
        <v>223</v>
      </c>
      <c r="B1012" s="419"/>
      <c r="C1012" s="419"/>
      <c r="D1012" s="419"/>
      <c r="E1012" s="419"/>
      <c r="F1012" s="419"/>
      <c r="G1012" s="419"/>
      <c r="H1012" s="419"/>
      <c r="I1012" s="419"/>
      <c r="J1012" s="420"/>
      <c r="K1012" s="40"/>
      <c r="L1012" s="28"/>
      <c r="M1012" s="29"/>
    </row>
    <row r="1013" spans="1:13" x14ac:dyDescent="0.4">
      <c r="A1013" s="138">
        <f t="shared" si="97"/>
        <v>224</v>
      </c>
      <c r="B1013" s="419"/>
      <c r="C1013" s="419"/>
      <c r="D1013" s="419"/>
      <c r="E1013" s="419"/>
      <c r="F1013" s="419"/>
      <c r="G1013" s="419"/>
      <c r="H1013" s="419"/>
      <c r="I1013" s="419"/>
      <c r="J1013" s="420"/>
      <c r="K1013" s="40"/>
      <c r="L1013" s="28"/>
      <c r="M1013" s="29"/>
    </row>
    <row r="1014" spans="1:13" x14ac:dyDescent="0.4">
      <c r="A1014" s="138">
        <f t="shared" si="97"/>
        <v>225</v>
      </c>
      <c r="B1014" s="419"/>
      <c r="C1014" s="419"/>
      <c r="D1014" s="419"/>
      <c r="E1014" s="419"/>
      <c r="F1014" s="419"/>
      <c r="G1014" s="419"/>
      <c r="H1014" s="419"/>
      <c r="I1014" s="419"/>
      <c r="J1014" s="420"/>
      <c r="K1014" s="40"/>
      <c r="L1014" s="28"/>
      <c r="M1014" s="29"/>
    </row>
    <row r="1015" spans="1:13" x14ac:dyDescent="0.4">
      <c r="A1015" s="138">
        <f t="shared" si="97"/>
        <v>226</v>
      </c>
      <c r="B1015" s="419"/>
      <c r="C1015" s="419"/>
      <c r="D1015" s="419"/>
      <c r="E1015" s="419"/>
      <c r="F1015" s="419"/>
      <c r="G1015" s="419"/>
      <c r="H1015" s="419"/>
      <c r="I1015" s="419"/>
      <c r="J1015" s="420"/>
      <c r="K1015" s="40"/>
      <c r="L1015" s="28"/>
      <c r="M1015" s="29"/>
    </row>
    <row r="1016" spans="1:13" ht="13.2" thickBot="1" x14ac:dyDescent="0.45">
      <c r="A1016" s="139">
        <f t="shared" si="97"/>
        <v>227</v>
      </c>
      <c r="B1016" s="440"/>
      <c r="C1016" s="440"/>
      <c r="D1016" s="440"/>
      <c r="E1016" s="440"/>
      <c r="F1016" s="440"/>
      <c r="G1016" s="440"/>
      <c r="H1016" s="440"/>
      <c r="I1016" s="440"/>
      <c r="J1016" s="441"/>
      <c r="K1016" s="40"/>
      <c r="L1016" s="37"/>
      <c r="M1016" s="39"/>
    </row>
    <row r="1017" spans="1:13" ht="6" customHeight="1" thickBot="1" x14ac:dyDescent="0.45">
      <c r="K1017" s="40"/>
    </row>
    <row r="1018" spans="1:13" ht="37.950000000000003" customHeight="1" x14ac:dyDescent="0.4">
      <c r="A1018" s="442">
        <v>7.4</v>
      </c>
      <c r="B1018" s="445" t="s">
        <v>488</v>
      </c>
      <c r="C1018" s="142" t="s">
        <v>36</v>
      </c>
      <c r="D1018" s="144" t="s">
        <v>487</v>
      </c>
      <c r="E1018" s="446">
        <f>I1021</f>
        <v>5</v>
      </c>
      <c r="F1018" s="6"/>
      <c r="G1018" s="137">
        <v>228</v>
      </c>
      <c r="H1018" s="4" t="s">
        <v>458</v>
      </c>
      <c r="I1018" s="63">
        <v>2</v>
      </c>
      <c r="J1018" s="64">
        <f>I1018*9%/90</f>
        <v>2E-3</v>
      </c>
      <c r="K1018" s="140" t="str">
        <f t="shared" si="94"/>
        <v/>
      </c>
      <c r="L1018" s="83">
        <v>2</v>
      </c>
      <c r="M1018" s="64">
        <f>L1018*9%/90</f>
        <v>2E-3</v>
      </c>
    </row>
    <row r="1019" spans="1:13" ht="12" customHeight="1" x14ac:dyDescent="0.4">
      <c r="A1019" s="443"/>
      <c r="B1019" s="434"/>
      <c r="C1019" s="423" t="s">
        <v>165</v>
      </c>
      <c r="D1019" s="422" t="s">
        <v>324</v>
      </c>
      <c r="E1019" s="447"/>
      <c r="F1019" s="421"/>
      <c r="G1019" s="138">
        <v>229</v>
      </c>
      <c r="H1019" s="178" t="s">
        <v>325</v>
      </c>
      <c r="I1019" s="59">
        <v>1</v>
      </c>
      <c r="J1019" s="1">
        <f>I1019*9%/90</f>
        <v>1E-3</v>
      </c>
      <c r="K1019" s="140" t="str">
        <f t="shared" si="94"/>
        <v/>
      </c>
      <c r="L1019" s="32">
        <v>1</v>
      </c>
      <c r="M1019" s="1">
        <f>L1019*9%/90</f>
        <v>1E-3</v>
      </c>
    </row>
    <row r="1020" spans="1:13" ht="25.2" customHeight="1" x14ac:dyDescent="0.4">
      <c r="A1020" s="443"/>
      <c r="B1020" s="434"/>
      <c r="C1020" s="423"/>
      <c r="D1020" s="422"/>
      <c r="E1020" s="447"/>
      <c r="F1020" s="421"/>
      <c r="G1020" s="138">
        <v>230</v>
      </c>
      <c r="H1020" s="58" t="s">
        <v>421</v>
      </c>
      <c r="I1020" s="59">
        <v>2</v>
      </c>
      <c r="J1020" s="1">
        <f>I1020*9%/90</f>
        <v>2E-3</v>
      </c>
      <c r="K1020" s="140" t="str">
        <f t="shared" si="94"/>
        <v/>
      </c>
      <c r="L1020" s="32">
        <v>2</v>
      </c>
      <c r="M1020" s="1">
        <f>L1020*9%/90</f>
        <v>2E-3</v>
      </c>
    </row>
    <row r="1021" spans="1:13" ht="16.2" customHeight="1" thickBot="1" x14ac:dyDescent="0.45">
      <c r="A1021" s="444"/>
      <c r="B1021" s="435"/>
      <c r="C1021" s="424"/>
      <c r="D1021" s="425"/>
      <c r="E1021" s="448"/>
      <c r="F1021" s="6"/>
      <c r="G1021" s="417" t="s">
        <v>4</v>
      </c>
      <c r="H1021" s="418"/>
      <c r="I1021" s="60">
        <f>SUM(I1018:I1020)</f>
        <v>5</v>
      </c>
      <c r="J1021" s="41">
        <f>SUM(J1018:J1020)</f>
        <v>5.0000000000000001E-3</v>
      </c>
      <c r="K1021" s="140" t="str">
        <f t="shared" si="94"/>
        <v/>
      </c>
      <c r="L1021" s="68">
        <f>SUM(L1018:L1020)</f>
        <v>5</v>
      </c>
      <c r="M1021" s="41">
        <f>SUM(M1018:M1020)</f>
        <v>5.0000000000000001E-3</v>
      </c>
    </row>
    <row r="1022" spans="1:13" ht="6" customHeight="1" thickBot="1" x14ac:dyDescent="0.45">
      <c r="A1022" s="40"/>
      <c r="B1022" s="34"/>
      <c r="C1022" s="40"/>
      <c r="D1022" s="55"/>
      <c r="E1022" s="40"/>
      <c r="G1022" s="73"/>
      <c r="H1022" s="73"/>
      <c r="I1022" s="80"/>
      <c r="J1022" s="87"/>
      <c r="K1022" s="40"/>
      <c r="L1022" s="80"/>
      <c r="M1022" s="87"/>
    </row>
    <row r="1023" spans="1:13" x14ac:dyDescent="0.4">
      <c r="A1023" s="410" t="s">
        <v>847</v>
      </c>
      <c r="B1023" s="411"/>
      <c r="C1023" s="411"/>
      <c r="D1023" s="411"/>
      <c r="E1023" s="411"/>
      <c r="F1023" s="411"/>
      <c r="G1023" s="411"/>
      <c r="H1023" s="411"/>
      <c r="I1023" s="411"/>
      <c r="J1023" s="412"/>
      <c r="K1023" s="140"/>
      <c r="L1023" s="25" t="s">
        <v>69</v>
      </c>
      <c r="M1023" s="26" t="s">
        <v>77</v>
      </c>
    </row>
    <row r="1024" spans="1:13" x14ac:dyDescent="0.4">
      <c r="A1024" s="138">
        <f>G1018</f>
        <v>228</v>
      </c>
      <c r="B1024" s="449"/>
      <c r="C1024" s="450"/>
      <c r="D1024" s="450"/>
      <c r="E1024" s="450"/>
      <c r="F1024" s="450"/>
      <c r="G1024" s="450"/>
      <c r="H1024" s="450"/>
      <c r="I1024" s="450"/>
      <c r="J1024" s="451"/>
      <c r="K1024" s="40"/>
      <c r="L1024" s="28"/>
      <c r="M1024" s="29"/>
    </row>
    <row r="1025" spans="1:13" x14ac:dyDescent="0.4">
      <c r="A1025" s="138">
        <f t="shared" ref="A1025:A1026" si="98">G1019</f>
        <v>229</v>
      </c>
      <c r="B1025" s="449"/>
      <c r="C1025" s="450"/>
      <c r="D1025" s="450"/>
      <c r="E1025" s="450"/>
      <c r="F1025" s="450"/>
      <c r="G1025" s="450"/>
      <c r="H1025" s="450"/>
      <c r="I1025" s="450"/>
      <c r="J1025" s="451"/>
      <c r="K1025" s="40"/>
      <c r="L1025" s="28"/>
      <c r="M1025" s="29"/>
    </row>
    <row r="1026" spans="1:13" ht="13.2" thickBot="1" x14ac:dyDescent="0.45">
      <c r="A1026" s="139">
        <f t="shared" si="98"/>
        <v>230</v>
      </c>
      <c r="B1026" s="455"/>
      <c r="C1026" s="456"/>
      <c r="D1026" s="456"/>
      <c r="E1026" s="456"/>
      <c r="F1026" s="456"/>
      <c r="G1026" s="456"/>
      <c r="H1026" s="456"/>
      <c r="I1026" s="456"/>
      <c r="J1026" s="457"/>
      <c r="K1026" s="40"/>
      <c r="L1026" s="30"/>
      <c r="M1026" s="31"/>
    </row>
    <row r="1027" spans="1:13" ht="6" customHeight="1" thickBot="1" x14ac:dyDescent="0.45">
      <c r="K1027" s="40"/>
    </row>
    <row r="1028" spans="1:13" ht="23.4" customHeight="1" x14ac:dyDescent="0.4">
      <c r="A1028" s="410" t="s">
        <v>489</v>
      </c>
      <c r="B1028" s="411"/>
      <c r="C1028" s="411"/>
      <c r="D1028" s="411"/>
      <c r="E1028" s="412"/>
      <c r="F1028" s="475"/>
      <c r="G1028" s="476" t="s">
        <v>37</v>
      </c>
      <c r="H1028" s="477"/>
      <c r="I1028" s="478">
        <f>I1038+I1054+I1074+I1103</f>
        <v>91</v>
      </c>
      <c r="J1028" s="479"/>
      <c r="K1028" s="140"/>
      <c r="L1028" s="169" t="s">
        <v>423</v>
      </c>
      <c r="M1028" s="170">
        <f>L1038+L1054+L1074+L1103</f>
        <v>75.41</v>
      </c>
    </row>
    <row r="1029" spans="1:13" ht="24.6" customHeight="1" x14ac:dyDescent="0.4">
      <c r="A1029" s="438" t="s">
        <v>336</v>
      </c>
      <c r="B1029" s="427" t="s">
        <v>86</v>
      </c>
      <c r="C1029" s="428" t="s">
        <v>178</v>
      </c>
      <c r="D1029" s="427" t="s">
        <v>119</v>
      </c>
      <c r="E1029" s="429" t="s">
        <v>2</v>
      </c>
      <c r="F1029" s="475"/>
      <c r="G1029" s="489" t="s">
        <v>83</v>
      </c>
      <c r="H1029" s="491" t="s">
        <v>84</v>
      </c>
      <c r="I1029" s="484" t="s">
        <v>88</v>
      </c>
      <c r="J1029" s="486" t="s">
        <v>3</v>
      </c>
      <c r="K1029" s="140"/>
      <c r="L1029" s="430" t="s">
        <v>846</v>
      </c>
      <c r="M1029" s="431"/>
    </row>
    <row r="1030" spans="1:13" x14ac:dyDescent="0.4">
      <c r="A1030" s="438"/>
      <c r="B1030" s="427"/>
      <c r="C1030" s="428"/>
      <c r="D1030" s="427"/>
      <c r="E1030" s="429"/>
      <c r="F1030" s="7"/>
      <c r="G1030" s="490"/>
      <c r="H1030" s="492"/>
      <c r="I1030" s="485"/>
      <c r="J1030" s="487"/>
      <c r="K1030" s="140"/>
      <c r="L1030" s="166" t="s">
        <v>0</v>
      </c>
      <c r="M1030" s="167" t="s">
        <v>1</v>
      </c>
    </row>
    <row r="1031" spans="1:13" ht="58.2" customHeight="1" x14ac:dyDescent="0.4">
      <c r="A1031" s="432">
        <v>8.1</v>
      </c>
      <c r="B1031" s="434" t="s">
        <v>490</v>
      </c>
      <c r="C1031" s="422" t="s">
        <v>38</v>
      </c>
      <c r="D1031" s="422" t="s">
        <v>258</v>
      </c>
      <c r="E1031" s="436">
        <f>I1038</f>
        <v>23</v>
      </c>
      <c r="F1031" s="421"/>
      <c r="G1031" s="138">
        <v>231</v>
      </c>
      <c r="H1031" s="58" t="s">
        <v>183</v>
      </c>
      <c r="I1031" s="59">
        <v>4</v>
      </c>
      <c r="J1031" s="5">
        <f>I1031*8%/91</f>
        <v>3.5164835164835165E-3</v>
      </c>
      <c r="K1031" s="140" t="str">
        <f t="shared" si="94"/>
        <v/>
      </c>
      <c r="L1031" s="32">
        <v>3.41</v>
      </c>
      <c r="M1031" s="5">
        <f>L1031*8%/91</f>
        <v>2.9978021978021982E-3</v>
      </c>
    </row>
    <row r="1032" spans="1:13" ht="54.6" customHeight="1" x14ac:dyDescent="0.4">
      <c r="A1032" s="432"/>
      <c r="B1032" s="434"/>
      <c r="C1032" s="422"/>
      <c r="D1032" s="422"/>
      <c r="E1032" s="436"/>
      <c r="F1032" s="421"/>
      <c r="G1032" s="138">
        <v>232</v>
      </c>
      <c r="H1032" s="58" t="s">
        <v>259</v>
      </c>
      <c r="I1032" s="59">
        <v>4</v>
      </c>
      <c r="J1032" s="5">
        <f t="shared" ref="J1032:J1037" si="99">I1032*8%/91</f>
        <v>3.5164835164835165E-3</v>
      </c>
      <c r="K1032" s="140" t="str">
        <f t="shared" si="94"/>
        <v/>
      </c>
      <c r="L1032" s="32">
        <v>1</v>
      </c>
      <c r="M1032" s="5">
        <f t="shared" ref="M1032:M1037" si="100">L1032*8%/91</f>
        <v>8.7912087912087912E-4</v>
      </c>
    </row>
    <row r="1033" spans="1:13" ht="15.6" customHeight="1" x14ac:dyDescent="0.4">
      <c r="A1033" s="432"/>
      <c r="B1033" s="434"/>
      <c r="C1033" s="422"/>
      <c r="D1033" s="422"/>
      <c r="E1033" s="436"/>
      <c r="F1033" s="421"/>
      <c r="G1033" s="138">
        <v>233</v>
      </c>
      <c r="H1033" s="58" t="s">
        <v>260</v>
      </c>
      <c r="I1033" s="59">
        <v>4</v>
      </c>
      <c r="J1033" s="5">
        <f t="shared" si="99"/>
        <v>3.5164835164835165E-3</v>
      </c>
      <c r="K1033" s="140" t="str">
        <f t="shared" si="94"/>
        <v/>
      </c>
      <c r="L1033" s="32"/>
      <c r="M1033" s="5">
        <f t="shared" si="100"/>
        <v>0</v>
      </c>
    </row>
    <row r="1034" spans="1:13" ht="33" customHeight="1" x14ac:dyDescent="0.4">
      <c r="A1034" s="432"/>
      <c r="B1034" s="434"/>
      <c r="C1034" s="422" t="s">
        <v>39</v>
      </c>
      <c r="D1034" s="422" t="s">
        <v>491</v>
      </c>
      <c r="E1034" s="436"/>
      <c r="F1034" s="421"/>
      <c r="G1034" s="138">
        <v>234</v>
      </c>
      <c r="H1034" s="47" t="s">
        <v>261</v>
      </c>
      <c r="I1034" s="59">
        <v>1</v>
      </c>
      <c r="J1034" s="5">
        <f t="shared" si="99"/>
        <v>8.7912087912087912E-4</v>
      </c>
      <c r="K1034" s="140" t="str">
        <f t="shared" si="94"/>
        <v/>
      </c>
      <c r="L1034" s="32"/>
      <c r="M1034" s="5">
        <f t="shared" si="100"/>
        <v>0</v>
      </c>
    </row>
    <row r="1035" spans="1:13" ht="48" customHeight="1" x14ac:dyDescent="0.4">
      <c r="A1035" s="432"/>
      <c r="B1035" s="434"/>
      <c r="C1035" s="422"/>
      <c r="D1035" s="422"/>
      <c r="E1035" s="436"/>
      <c r="F1035" s="421"/>
      <c r="G1035" s="138">
        <v>235</v>
      </c>
      <c r="H1035" s="58" t="s">
        <v>535</v>
      </c>
      <c r="I1035" s="59">
        <v>4</v>
      </c>
      <c r="J1035" s="5">
        <f t="shared" si="99"/>
        <v>3.5164835164835165E-3</v>
      </c>
      <c r="K1035" s="140" t="str">
        <f t="shared" si="94"/>
        <v/>
      </c>
      <c r="L1035" s="32"/>
      <c r="M1035" s="5">
        <f t="shared" si="100"/>
        <v>0</v>
      </c>
    </row>
    <row r="1036" spans="1:13" ht="63" x14ac:dyDescent="0.4">
      <c r="A1036" s="432"/>
      <c r="B1036" s="434"/>
      <c r="C1036" s="422" t="s">
        <v>243</v>
      </c>
      <c r="D1036" s="422" t="s">
        <v>223</v>
      </c>
      <c r="E1036" s="436"/>
      <c r="F1036" s="143"/>
      <c r="G1036" s="138">
        <v>236</v>
      </c>
      <c r="H1036" s="58" t="s">
        <v>866</v>
      </c>
      <c r="I1036" s="59">
        <v>3</v>
      </c>
      <c r="J1036" s="5">
        <f t="shared" si="99"/>
        <v>2.6373626373626374E-3</v>
      </c>
      <c r="K1036" s="140" t="str">
        <f t="shared" si="94"/>
        <v/>
      </c>
      <c r="L1036" s="32"/>
      <c r="M1036" s="5">
        <f t="shared" si="100"/>
        <v>0</v>
      </c>
    </row>
    <row r="1037" spans="1:13" ht="63" x14ac:dyDescent="0.4">
      <c r="A1037" s="432"/>
      <c r="B1037" s="434"/>
      <c r="C1037" s="422"/>
      <c r="D1037" s="422"/>
      <c r="E1037" s="436"/>
      <c r="F1037" s="143"/>
      <c r="G1037" s="138">
        <v>237</v>
      </c>
      <c r="H1037" s="58" t="s">
        <v>352</v>
      </c>
      <c r="I1037" s="59">
        <v>3</v>
      </c>
      <c r="J1037" s="5">
        <f t="shared" si="99"/>
        <v>2.6373626373626374E-3</v>
      </c>
      <c r="K1037" s="140" t="str">
        <f t="shared" si="94"/>
        <v/>
      </c>
      <c r="L1037" s="32">
        <v>3</v>
      </c>
      <c r="M1037" s="5">
        <f t="shared" si="100"/>
        <v>2.6373626373626374E-3</v>
      </c>
    </row>
    <row r="1038" spans="1:13" ht="13.2" customHeight="1" thickBot="1" x14ac:dyDescent="0.45">
      <c r="A1038" s="433"/>
      <c r="B1038" s="435"/>
      <c r="C1038" s="425"/>
      <c r="D1038" s="425"/>
      <c r="E1038" s="437"/>
      <c r="F1038" s="11"/>
      <c r="G1038" s="417" t="s">
        <v>4</v>
      </c>
      <c r="H1038" s="418"/>
      <c r="I1038" s="65">
        <f>SUM(I1031:I1037)</f>
        <v>23</v>
      </c>
      <c r="J1038" s="42">
        <f>SUM(J1031:J1037)</f>
        <v>2.0219780219780221E-2</v>
      </c>
      <c r="K1038" s="140" t="str">
        <f t="shared" si="94"/>
        <v/>
      </c>
      <c r="L1038" s="14">
        <f>SUM(L1031:L1037)</f>
        <v>7.41</v>
      </c>
      <c r="M1038" s="42">
        <f>SUM(M1031:M1037)</f>
        <v>6.5142857142857146E-3</v>
      </c>
    </row>
    <row r="1039" spans="1:13" ht="6" customHeight="1" thickBot="1" x14ac:dyDescent="0.45">
      <c r="A1039" s="22"/>
      <c r="B1039" s="34"/>
      <c r="C1039" s="22"/>
      <c r="D1039" s="55"/>
      <c r="E1039" s="22"/>
      <c r="F1039" s="9"/>
      <c r="G1039" s="73"/>
      <c r="H1039" s="73"/>
      <c r="I1039" s="74"/>
      <c r="J1039" s="75"/>
      <c r="K1039" s="40"/>
      <c r="L1039" s="74"/>
      <c r="M1039" s="75"/>
    </row>
    <row r="1040" spans="1:13" x14ac:dyDescent="0.4">
      <c r="A1040" s="410" t="s">
        <v>847</v>
      </c>
      <c r="B1040" s="411"/>
      <c r="C1040" s="411"/>
      <c r="D1040" s="411"/>
      <c r="E1040" s="411"/>
      <c r="F1040" s="411"/>
      <c r="G1040" s="411"/>
      <c r="H1040" s="411"/>
      <c r="I1040" s="411"/>
      <c r="J1040" s="412"/>
      <c r="K1040" s="140"/>
      <c r="L1040" s="25" t="s">
        <v>69</v>
      </c>
      <c r="M1040" s="26" t="s">
        <v>77</v>
      </c>
    </row>
    <row r="1041" spans="1:13" x14ac:dyDescent="0.4">
      <c r="A1041" s="138">
        <f>G1031</f>
        <v>231</v>
      </c>
      <c r="B1041" s="419"/>
      <c r="C1041" s="419"/>
      <c r="D1041" s="419"/>
      <c r="E1041" s="419"/>
      <c r="F1041" s="419"/>
      <c r="G1041" s="419"/>
      <c r="H1041" s="419"/>
      <c r="I1041" s="419"/>
      <c r="J1041" s="420"/>
      <c r="K1041" s="40"/>
      <c r="L1041" s="28"/>
      <c r="M1041" s="29"/>
    </row>
    <row r="1042" spans="1:13" x14ac:dyDescent="0.4">
      <c r="A1042" s="138">
        <f t="shared" ref="A1042:A1047" si="101">G1032</f>
        <v>232</v>
      </c>
      <c r="B1042" s="419"/>
      <c r="C1042" s="419"/>
      <c r="D1042" s="419"/>
      <c r="E1042" s="419"/>
      <c r="F1042" s="419"/>
      <c r="G1042" s="419"/>
      <c r="H1042" s="419"/>
      <c r="I1042" s="419"/>
      <c r="J1042" s="420"/>
      <c r="K1042" s="40"/>
      <c r="L1042" s="28"/>
      <c r="M1042" s="29"/>
    </row>
    <row r="1043" spans="1:13" x14ac:dyDescent="0.4">
      <c r="A1043" s="138">
        <f t="shared" si="101"/>
        <v>233</v>
      </c>
      <c r="B1043" s="419"/>
      <c r="C1043" s="419"/>
      <c r="D1043" s="419"/>
      <c r="E1043" s="419"/>
      <c r="F1043" s="419"/>
      <c r="G1043" s="419"/>
      <c r="H1043" s="419"/>
      <c r="I1043" s="419"/>
      <c r="J1043" s="420"/>
      <c r="K1043" s="40"/>
      <c r="L1043" s="28"/>
      <c r="M1043" s="29"/>
    </row>
    <row r="1044" spans="1:13" x14ac:dyDescent="0.4">
      <c r="A1044" s="138">
        <f t="shared" si="101"/>
        <v>234</v>
      </c>
      <c r="B1044" s="419"/>
      <c r="C1044" s="419"/>
      <c r="D1044" s="419"/>
      <c r="E1044" s="419"/>
      <c r="F1044" s="419"/>
      <c r="G1044" s="419"/>
      <c r="H1044" s="419"/>
      <c r="I1044" s="419"/>
      <c r="J1044" s="420"/>
      <c r="K1044" s="40"/>
      <c r="L1044" s="28"/>
      <c r="M1044" s="29"/>
    </row>
    <row r="1045" spans="1:13" x14ac:dyDescent="0.4">
      <c r="A1045" s="57">
        <f t="shared" si="101"/>
        <v>235</v>
      </c>
      <c r="B1045" s="419"/>
      <c r="C1045" s="419"/>
      <c r="D1045" s="419"/>
      <c r="E1045" s="419"/>
      <c r="F1045" s="419"/>
      <c r="G1045" s="419"/>
      <c r="H1045" s="419"/>
      <c r="I1045" s="419"/>
      <c r="J1045" s="420"/>
      <c r="K1045" s="40"/>
      <c r="L1045" s="28"/>
      <c r="M1045" s="29"/>
    </row>
    <row r="1046" spans="1:13" x14ac:dyDescent="0.4">
      <c r="A1046" s="138">
        <f t="shared" si="101"/>
        <v>236</v>
      </c>
      <c r="B1046" s="419"/>
      <c r="C1046" s="419"/>
      <c r="D1046" s="419"/>
      <c r="E1046" s="419"/>
      <c r="F1046" s="419"/>
      <c r="G1046" s="419"/>
      <c r="H1046" s="419"/>
      <c r="I1046" s="419"/>
      <c r="J1046" s="420"/>
      <c r="K1046" s="40"/>
      <c r="L1046" s="28"/>
      <c r="M1046" s="29"/>
    </row>
    <row r="1047" spans="1:13" ht="13.2" thickBot="1" x14ac:dyDescent="0.45">
      <c r="A1047" s="139">
        <f t="shared" si="101"/>
        <v>237</v>
      </c>
      <c r="B1047" s="440"/>
      <c r="C1047" s="440"/>
      <c r="D1047" s="440"/>
      <c r="E1047" s="440"/>
      <c r="F1047" s="440"/>
      <c r="G1047" s="440"/>
      <c r="H1047" s="440"/>
      <c r="I1047" s="440"/>
      <c r="J1047" s="441"/>
      <c r="K1047" s="40"/>
      <c r="L1047" s="37"/>
      <c r="M1047" s="39"/>
    </row>
    <row r="1048" spans="1:13" ht="6" customHeight="1" thickBot="1" x14ac:dyDescent="0.45">
      <c r="A1048" s="22"/>
      <c r="B1048" s="34"/>
      <c r="C1048" s="22"/>
      <c r="D1048" s="34"/>
      <c r="E1048" s="22"/>
      <c r="F1048" s="9"/>
      <c r="G1048" s="89"/>
      <c r="H1048" s="55"/>
      <c r="I1048" s="74"/>
      <c r="J1048" s="75"/>
      <c r="K1048" s="40"/>
      <c r="L1048" s="74"/>
      <c r="M1048" s="75"/>
    </row>
    <row r="1049" spans="1:13" ht="25.2" customHeight="1" x14ac:dyDescent="0.4">
      <c r="A1049" s="442">
        <v>8.1999999999999993</v>
      </c>
      <c r="B1049" s="445" t="s">
        <v>492</v>
      </c>
      <c r="C1049" s="458" t="s">
        <v>40</v>
      </c>
      <c r="D1049" s="459" t="s">
        <v>672</v>
      </c>
      <c r="E1049" s="446">
        <f>I1054</f>
        <v>12</v>
      </c>
      <c r="F1049" s="421"/>
      <c r="G1049" s="137">
        <v>238</v>
      </c>
      <c r="H1049" s="4" t="s">
        <v>448</v>
      </c>
      <c r="I1049" s="63">
        <v>2</v>
      </c>
      <c r="J1049" s="64">
        <f>I1049*8%/91</f>
        <v>1.7582417582417582E-3</v>
      </c>
      <c r="K1049" s="140" t="str">
        <f t="shared" si="94"/>
        <v/>
      </c>
      <c r="L1049" s="83">
        <v>2</v>
      </c>
      <c r="M1049" s="64">
        <f>L1049*8%/91</f>
        <v>1.7582417582417582E-3</v>
      </c>
    </row>
    <row r="1050" spans="1:13" ht="25.2" x14ac:dyDescent="0.4">
      <c r="A1050" s="443"/>
      <c r="B1050" s="434"/>
      <c r="C1050" s="423"/>
      <c r="D1050" s="422"/>
      <c r="E1050" s="447"/>
      <c r="F1050" s="421"/>
      <c r="G1050" s="138">
        <v>239</v>
      </c>
      <c r="H1050" s="58" t="s">
        <v>903</v>
      </c>
      <c r="I1050" s="59">
        <v>3</v>
      </c>
      <c r="J1050" s="1">
        <f>I1050*8%/91</f>
        <v>2.6373626373626374E-3</v>
      </c>
      <c r="K1050" s="140" t="str">
        <f t="shared" si="94"/>
        <v/>
      </c>
      <c r="L1050" s="32">
        <v>3</v>
      </c>
      <c r="M1050" s="1">
        <f>L1050*8%/91</f>
        <v>2.6373626373626374E-3</v>
      </c>
    </row>
    <row r="1051" spans="1:13" ht="37.799999999999997" x14ac:dyDescent="0.4">
      <c r="A1051" s="443"/>
      <c r="B1051" s="434"/>
      <c r="C1051" s="423"/>
      <c r="D1051" s="422"/>
      <c r="E1051" s="447"/>
      <c r="F1051" s="421"/>
      <c r="G1051" s="138">
        <v>240</v>
      </c>
      <c r="H1051" s="58" t="s">
        <v>463</v>
      </c>
      <c r="I1051" s="59">
        <v>3</v>
      </c>
      <c r="J1051" s="1">
        <f t="shared" ref="J1051:J1053" si="102">I1051*8%/91</f>
        <v>2.6373626373626374E-3</v>
      </c>
      <c r="K1051" s="140" t="str">
        <f t="shared" si="94"/>
        <v/>
      </c>
      <c r="L1051" s="32">
        <v>3</v>
      </c>
      <c r="M1051" s="1">
        <f t="shared" ref="M1051:M1053" si="103">L1051*8%/91</f>
        <v>2.6373626373626374E-3</v>
      </c>
    </row>
    <row r="1052" spans="1:13" ht="25.2" customHeight="1" x14ac:dyDescent="0.4">
      <c r="A1052" s="443"/>
      <c r="B1052" s="434"/>
      <c r="C1052" s="423" t="s">
        <v>126</v>
      </c>
      <c r="D1052" s="422" t="s">
        <v>493</v>
      </c>
      <c r="E1052" s="447"/>
      <c r="F1052" s="421"/>
      <c r="G1052" s="138">
        <v>241</v>
      </c>
      <c r="H1052" s="58" t="s">
        <v>127</v>
      </c>
      <c r="I1052" s="59">
        <v>2</v>
      </c>
      <c r="J1052" s="1">
        <f t="shared" si="102"/>
        <v>1.7582417582417582E-3</v>
      </c>
      <c r="K1052" s="140" t="str">
        <f t="shared" si="94"/>
        <v/>
      </c>
      <c r="L1052" s="32">
        <v>2</v>
      </c>
      <c r="M1052" s="1">
        <f t="shared" si="103"/>
        <v>1.7582417582417582E-3</v>
      </c>
    </row>
    <row r="1053" spans="1:13" ht="25.2" x14ac:dyDescent="0.4">
      <c r="A1053" s="443"/>
      <c r="B1053" s="434"/>
      <c r="C1053" s="423"/>
      <c r="D1053" s="422"/>
      <c r="E1053" s="447"/>
      <c r="F1053" s="421"/>
      <c r="G1053" s="138">
        <v>242</v>
      </c>
      <c r="H1053" s="58" t="s">
        <v>495</v>
      </c>
      <c r="I1053" s="59">
        <v>2</v>
      </c>
      <c r="J1053" s="1">
        <f t="shared" si="102"/>
        <v>1.7582417582417582E-3</v>
      </c>
      <c r="K1053" s="140" t="str">
        <f t="shared" si="94"/>
        <v/>
      </c>
      <c r="L1053" s="32">
        <v>2</v>
      </c>
      <c r="M1053" s="1">
        <f t="shared" si="103"/>
        <v>1.7582417582417582E-3</v>
      </c>
    </row>
    <row r="1054" spans="1:13" ht="16.2" customHeight="1" thickBot="1" x14ac:dyDescent="0.45">
      <c r="A1054" s="444"/>
      <c r="B1054" s="435"/>
      <c r="C1054" s="424"/>
      <c r="D1054" s="425"/>
      <c r="E1054" s="448"/>
      <c r="F1054" s="6"/>
      <c r="G1054" s="417" t="s">
        <v>4</v>
      </c>
      <c r="H1054" s="418"/>
      <c r="I1054" s="60">
        <f>SUM(I1049:I1053)</f>
        <v>12</v>
      </c>
      <c r="J1054" s="2">
        <f>SUM(J1049:J1053)</f>
        <v>1.0549450549450549E-2</v>
      </c>
      <c r="K1054" s="140" t="str">
        <f t="shared" si="94"/>
        <v/>
      </c>
      <c r="L1054" s="3">
        <f>SUM(L1049:L1053)</f>
        <v>12</v>
      </c>
      <c r="M1054" s="2">
        <f>SUM(M1049:M1053)</f>
        <v>1.0549450549450549E-2</v>
      </c>
    </row>
    <row r="1055" spans="1:13" ht="6" customHeight="1" thickBot="1" x14ac:dyDescent="0.45">
      <c r="A1055" s="40"/>
      <c r="B1055" s="34"/>
      <c r="C1055" s="40"/>
      <c r="D1055" s="55"/>
      <c r="E1055" s="40"/>
      <c r="G1055" s="73"/>
      <c r="H1055" s="73"/>
      <c r="I1055" s="80"/>
      <c r="J1055" s="81"/>
      <c r="K1055" s="40"/>
      <c r="L1055" s="84"/>
      <c r="M1055" s="91"/>
    </row>
    <row r="1056" spans="1:13" x14ac:dyDescent="0.4">
      <c r="A1056" s="410" t="s">
        <v>847</v>
      </c>
      <c r="B1056" s="411"/>
      <c r="C1056" s="411"/>
      <c r="D1056" s="411"/>
      <c r="E1056" s="411"/>
      <c r="F1056" s="411"/>
      <c r="G1056" s="411"/>
      <c r="H1056" s="411"/>
      <c r="I1056" s="411"/>
      <c r="J1056" s="412"/>
      <c r="K1056" s="140"/>
      <c r="L1056" s="25" t="s">
        <v>69</v>
      </c>
      <c r="M1056" s="26" t="s">
        <v>77</v>
      </c>
    </row>
    <row r="1057" spans="1:13" x14ac:dyDescent="0.4">
      <c r="A1057" s="138">
        <f>G1049</f>
        <v>238</v>
      </c>
      <c r="B1057" s="419"/>
      <c r="C1057" s="419"/>
      <c r="D1057" s="419"/>
      <c r="E1057" s="419"/>
      <c r="F1057" s="419"/>
      <c r="G1057" s="419"/>
      <c r="H1057" s="419"/>
      <c r="I1057" s="419"/>
      <c r="J1057" s="420"/>
      <c r="K1057" s="40"/>
      <c r="L1057" s="28"/>
      <c r="M1057" s="29"/>
    </row>
    <row r="1058" spans="1:13" x14ac:dyDescent="0.4">
      <c r="A1058" s="138">
        <f>G1050</f>
        <v>239</v>
      </c>
      <c r="B1058" s="419"/>
      <c r="C1058" s="419"/>
      <c r="D1058" s="419"/>
      <c r="E1058" s="419"/>
      <c r="F1058" s="419"/>
      <c r="G1058" s="419"/>
      <c r="H1058" s="419"/>
      <c r="I1058" s="419"/>
      <c r="J1058" s="420"/>
      <c r="K1058" s="40"/>
      <c r="L1058" s="28"/>
      <c r="M1058" s="29"/>
    </row>
    <row r="1059" spans="1:13" x14ac:dyDescent="0.4">
      <c r="A1059" s="138">
        <f>G1051</f>
        <v>240</v>
      </c>
      <c r="B1059" s="419"/>
      <c r="C1059" s="419"/>
      <c r="D1059" s="419"/>
      <c r="E1059" s="419"/>
      <c r="F1059" s="419"/>
      <c r="G1059" s="419"/>
      <c r="H1059" s="419"/>
      <c r="I1059" s="419"/>
      <c r="J1059" s="420"/>
      <c r="K1059" s="40"/>
      <c r="L1059" s="28"/>
      <c r="M1059" s="29"/>
    </row>
    <row r="1060" spans="1:13" x14ac:dyDescent="0.4">
      <c r="A1060" s="138">
        <f>G1052</f>
        <v>241</v>
      </c>
      <c r="B1060" s="419"/>
      <c r="C1060" s="419"/>
      <c r="D1060" s="419"/>
      <c r="E1060" s="419"/>
      <c r="F1060" s="419"/>
      <c r="G1060" s="419"/>
      <c r="H1060" s="419"/>
      <c r="I1060" s="419"/>
      <c r="J1060" s="420"/>
      <c r="K1060" s="40"/>
      <c r="L1060" s="28"/>
      <c r="M1060" s="29"/>
    </row>
    <row r="1061" spans="1:13" ht="13.2" thickBot="1" x14ac:dyDescent="0.45">
      <c r="A1061" s="139">
        <f>G1053</f>
        <v>242</v>
      </c>
      <c r="B1061" s="440"/>
      <c r="C1061" s="440"/>
      <c r="D1061" s="440"/>
      <c r="E1061" s="440"/>
      <c r="F1061" s="440"/>
      <c r="G1061" s="440"/>
      <c r="H1061" s="440"/>
      <c r="I1061" s="440"/>
      <c r="J1061" s="441"/>
      <c r="K1061" s="40"/>
      <c r="L1061" s="30"/>
      <c r="M1061" s="31"/>
    </row>
    <row r="1062" spans="1:13" ht="6" customHeight="1" thickBot="1" x14ac:dyDescent="0.45">
      <c r="K1062" s="40"/>
    </row>
    <row r="1063" spans="1:13" ht="25.2" customHeight="1" x14ac:dyDescent="0.4">
      <c r="A1063" s="442">
        <v>8.3000000000000007</v>
      </c>
      <c r="B1063" s="445" t="s">
        <v>687</v>
      </c>
      <c r="C1063" s="458" t="s">
        <v>41</v>
      </c>
      <c r="D1063" s="459" t="s">
        <v>496</v>
      </c>
      <c r="E1063" s="446">
        <f>I1074</f>
        <v>26</v>
      </c>
      <c r="F1063" s="421"/>
      <c r="G1063" s="137">
        <v>243</v>
      </c>
      <c r="H1063" s="4" t="s">
        <v>649</v>
      </c>
      <c r="I1063" s="63">
        <v>2</v>
      </c>
      <c r="J1063" s="64">
        <f>I1063*8%/91</f>
        <v>1.7582417582417582E-3</v>
      </c>
      <c r="K1063" s="140" t="str">
        <f t="shared" si="94"/>
        <v/>
      </c>
      <c r="L1063" s="83">
        <v>2</v>
      </c>
      <c r="M1063" s="64">
        <f>L1063*8%/91</f>
        <v>1.7582417582417582E-3</v>
      </c>
    </row>
    <row r="1064" spans="1:13" ht="37.799999999999997" x14ac:dyDescent="0.4">
      <c r="A1064" s="443"/>
      <c r="B1064" s="434"/>
      <c r="C1064" s="423"/>
      <c r="D1064" s="422"/>
      <c r="E1064" s="447"/>
      <c r="F1064" s="421"/>
      <c r="G1064" s="138">
        <v>244</v>
      </c>
      <c r="H1064" s="58" t="s">
        <v>377</v>
      </c>
      <c r="I1064" s="59">
        <v>2</v>
      </c>
      <c r="J1064" s="1">
        <f>I1064*8%/91</f>
        <v>1.7582417582417582E-3</v>
      </c>
      <c r="K1064" s="140" t="str">
        <f t="shared" ref="K1064:K1127" si="104">IF(AND(L1064&gt;=0,L1064&lt;=I1064),"",IF(AND(L1064&gt;I1064),"*"))</f>
        <v/>
      </c>
      <c r="L1064" s="32">
        <v>2</v>
      </c>
      <c r="M1064" s="1">
        <f>L1064*8%/91</f>
        <v>1.7582417582417582E-3</v>
      </c>
    </row>
    <row r="1065" spans="1:13" ht="25.2" x14ac:dyDescent="0.4">
      <c r="A1065" s="443"/>
      <c r="B1065" s="434"/>
      <c r="C1065" s="423"/>
      <c r="D1065" s="422"/>
      <c r="E1065" s="447"/>
      <c r="F1065" s="421"/>
      <c r="G1065" s="138">
        <v>245</v>
      </c>
      <c r="H1065" s="58" t="s">
        <v>262</v>
      </c>
      <c r="I1065" s="59">
        <v>3</v>
      </c>
      <c r="J1065" s="1">
        <f t="shared" ref="J1065:J1073" si="105">I1065*8%/91</f>
        <v>2.6373626373626374E-3</v>
      </c>
      <c r="K1065" s="140" t="str">
        <f t="shared" si="104"/>
        <v/>
      </c>
      <c r="L1065" s="32">
        <v>3</v>
      </c>
      <c r="M1065" s="1">
        <f t="shared" ref="M1065:M1073" si="106">L1065*8%/91</f>
        <v>2.6373626373626374E-3</v>
      </c>
    </row>
    <row r="1066" spans="1:13" ht="37.799999999999997" x14ac:dyDescent="0.4">
      <c r="A1066" s="443"/>
      <c r="B1066" s="434"/>
      <c r="C1066" s="141" t="s">
        <v>42</v>
      </c>
      <c r="D1066" s="134" t="s">
        <v>494</v>
      </c>
      <c r="E1066" s="447"/>
      <c r="F1066" s="143"/>
      <c r="G1066" s="138">
        <v>246</v>
      </c>
      <c r="H1066" s="58" t="s">
        <v>263</v>
      </c>
      <c r="I1066" s="59">
        <v>4</v>
      </c>
      <c r="J1066" s="1">
        <f t="shared" si="105"/>
        <v>3.5164835164835165E-3</v>
      </c>
      <c r="K1066" s="140" t="str">
        <f t="shared" si="104"/>
        <v/>
      </c>
      <c r="L1066" s="32">
        <v>4</v>
      </c>
      <c r="M1066" s="1">
        <f t="shared" si="106"/>
        <v>3.5164835164835165E-3</v>
      </c>
    </row>
    <row r="1067" spans="1:13" ht="15.6" customHeight="1" x14ac:dyDescent="0.4">
      <c r="A1067" s="443"/>
      <c r="B1067" s="434"/>
      <c r="C1067" s="423" t="s">
        <v>128</v>
      </c>
      <c r="D1067" s="422" t="s">
        <v>378</v>
      </c>
      <c r="E1067" s="447"/>
      <c r="F1067" s="421"/>
      <c r="G1067" s="138">
        <v>247</v>
      </c>
      <c r="H1067" s="58" t="s">
        <v>379</v>
      </c>
      <c r="I1067" s="59">
        <v>4</v>
      </c>
      <c r="J1067" s="1">
        <f t="shared" si="105"/>
        <v>3.5164835164835165E-3</v>
      </c>
      <c r="K1067" s="140" t="str">
        <f t="shared" si="104"/>
        <v/>
      </c>
      <c r="L1067" s="32">
        <v>4</v>
      </c>
      <c r="M1067" s="1">
        <f t="shared" si="106"/>
        <v>3.5164835164835165E-3</v>
      </c>
    </row>
    <row r="1068" spans="1:13" ht="37.799999999999997" x14ac:dyDescent="0.4">
      <c r="A1068" s="443"/>
      <c r="B1068" s="434"/>
      <c r="C1068" s="423"/>
      <c r="D1068" s="422"/>
      <c r="E1068" s="447"/>
      <c r="F1068" s="421"/>
      <c r="G1068" s="138">
        <v>248</v>
      </c>
      <c r="H1068" s="58" t="s">
        <v>497</v>
      </c>
      <c r="I1068" s="59">
        <v>2</v>
      </c>
      <c r="J1068" s="1">
        <f t="shared" si="105"/>
        <v>1.7582417582417582E-3</v>
      </c>
      <c r="K1068" s="140" t="str">
        <f t="shared" si="104"/>
        <v/>
      </c>
      <c r="L1068" s="32">
        <v>2</v>
      </c>
      <c r="M1068" s="1">
        <f t="shared" si="106"/>
        <v>1.7582417582417582E-3</v>
      </c>
    </row>
    <row r="1069" spans="1:13" ht="37.799999999999997" x14ac:dyDescent="0.4">
      <c r="A1069" s="443"/>
      <c r="B1069" s="434"/>
      <c r="C1069" s="423"/>
      <c r="D1069" s="422"/>
      <c r="E1069" s="447"/>
      <c r="F1069" s="421"/>
      <c r="G1069" s="138">
        <v>249</v>
      </c>
      <c r="H1069" s="58" t="s">
        <v>883</v>
      </c>
      <c r="I1069" s="59">
        <v>1</v>
      </c>
      <c r="J1069" s="1">
        <f t="shared" si="105"/>
        <v>8.7912087912087912E-4</v>
      </c>
      <c r="K1069" s="140" t="str">
        <f t="shared" si="104"/>
        <v/>
      </c>
      <c r="L1069" s="32">
        <v>1</v>
      </c>
      <c r="M1069" s="1">
        <f t="shared" si="106"/>
        <v>8.7912087912087912E-4</v>
      </c>
    </row>
    <row r="1070" spans="1:13" ht="15.6" customHeight="1" x14ac:dyDescent="0.4">
      <c r="A1070" s="443"/>
      <c r="B1070" s="434"/>
      <c r="C1070" s="423"/>
      <c r="D1070" s="422"/>
      <c r="E1070" s="447"/>
      <c r="F1070" s="421"/>
      <c r="G1070" s="138">
        <v>250</v>
      </c>
      <c r="H1070" s="58" t="s">
        <v>264</v>
      </c>
      <c r="I1070" s="59">
        <v>2</v>
      </c>
      <c r="J1070" s="1">
        <f t="shared" si="105"/>
        <v>1.7582417582417582E-3</v>
      </c>
      <c r="K1070" s="140" t="str">
        <f t="shared" si="104"/>
        <v/>
      </c>
      <c r="L1070" s="32">
        <v>2</v>
      </c>
      <c r="M1070" s="1">
        <f t="shared" si="106"/>
        <v>1.7582417582417582E-3</v>
      </c>
    </row>
    <row r="1071" spans="1:13" ht="15.6" customHeight="1" x14ac:dyDescent="0.4">
      <c r="A1071" s="443"/>
      <c r="B1071" s="434"/>
      <c r="C1071" s="423" t="s">
        <v>129</v>
      </c>
      <c r="D1071" s="422" t="s">
        <v>380</v>
      </c>
      <c r="E1071" s="447"/>
      <c r="F1071" s="421"/>
      <c r="G1071" s="138">
        <v>251</v>
      </c>
      <c r="H1071" s="58" t="s">
        <v>130</v>
      </c>
      <c r="I1071" s="59">
        <v>3</v>
      </c>
      <c r="J1071" s="1">
        <f t="shared" si="105"/>
        <v>2.6373626373626374E-3</v>
      </c>
      <c r="K1071" s="140" t="str">
        <f t="shared" si="104"/>
        <v/>
      </c>
      <c r="L1071" s="32">
        <v>3</v>
      </c>
      <c r="M1071" s="1">
        <f t="shared" si="106"/>
        <v>2.6373626373626374E-3</v>
      </c>
    </row>
    <row r="1072" spans="1:13" ht="15.6" customHeight="1" x14ac:dyDescent="0.4">
      <c r="A1072" s="443"/>
      <c r="B1072" s="434"/>
      <c r="C1072" s="423"/>
      <c r="D1072" s="422"/>
      <c r="E1072" s="447"/>
      <c r="F1072" s="421"/>
      <c r="G1072" s="138">
        <v>252</v>
      </c>
      <c r="H1072" s="58" t="s">
        <v>265</v>
      </c>
      <c r="I1072" s="59">
        <v>2</v>
      </c>
      <c r="J1072" s="1">
        <f t="shared" si="105"/>
        <v>1.7582417582417582E-3</v>
      </c>
      <c r="K1072" s="140" t="str">
        <f t="shared" si="104"/>
        <v/>
      </c>
      <c r="L1072" s="32">
        <v>2</v>
      </c>
      <c r="M1072" s="1">
        <f t="shared" si="106"/>
        <v>1.7582417582417582E-3</v>
      </c>
    </row>
    <row r="1073" spans="1:13" ht="88.95" customHeight="1" x14ac:dyDescent="0.4">
      <c r="A1073" s="443"/>
      <c r="B1073" s="434"/>
      <c r="C1073" s="423" t="s">
        <v>166</v>
      </c>
      <c r="D1073" s="422" t="s">
        <v>823</v>
      </c>
      <c r="E1073" s="447"/>
      <c r="F1073" s="143"/>
      <c r="G1073" s="138">
        <v>253</v>
      </c>
      <c r="H1073" s="58" t="s">
        <v>650</v>
      </c>
      <c r="I1073" s="59">
        <v>1</v>
      </c>
      <c r="J1073" s="1">
        <f t="shared" si="105"/>
        <v>8.7912087912087912E-4</v>
      </c>
      <c r="K1073" s="140" t="str">
        <f t="shared" si="104"/>
        <v/>
      </c>
      <c r="L1073" s="32">
        <v>1</v>
      </c>
      <c r="M1073" s="1">
        <f t="shared" si="106"/>
        <v>8.7912087912087912E-4</v>
      </c>
    </row>
    <row r="1074" spans="1:13" ht="16.2" customHeight="1" thickBot="1" x14ac:dyDescent="0.45">
      <c r="A1074" s="444"/>
      <c r="B1074" s="435"/>
      <c r="C1074" s="424"/>
      <c r="D1074" s="425"/>
      <c r="E1074" s="448"/>
      <c r="F1074" s="6"/>
      <c r="G1074" s="417" t="s">
        <v>4</v>
      </c>
      <c r="H1074" s="418"/>
      <c r="I1074" s="60">
        <f>SUM(I1063:I1073)</f>
        <v>26</v>
      </c>
      <c r="J1074" s="41">
        <f>SUM(J1063:J1073)</f>
        <v>2.2857142857142861E-2</v>
      </c>
      <c r="K1074" s="140" t="str">
        <f t="shared" si="104"/>
        <v/>
      </c>
      <c r="L1074" s="3">
        <f>SUM(L1063:L1073)</f>
        <v>26</v>
      </c>
      <c r="M1074" s="41">
        <f>SUM(M1063:M1073)</f>
        <v>2.2857142857142861E-2</v>
      </c>
    </row>
    <row r="1075" spans="1:13" ht="6" customHeight="1" thickBot="1" x14ac:dyDescent="0.45">
      <c r="A1075" s="40"/>
      <c r="B1075" s="34"/>
      <c r="C1075" s="40"/>
      <c r="D1075" s="55"/>
      <c r="E1075" s="40"/>
      <c r="G1075" s="73"/>
      <c r="H1075" s="73"/>
      <c r="I1075" s="80"/>
      <c r="J1075" s="87"/>
      <c r="K1075" s="40"/>
      <c r="L1075" s="80"/>
      <c r="M1075" s="87"/>
    </row>
    <row r="1076" spans="1:13" x14ac:dyDescent="0.4">
      <c r="A1076" s="410" t="s">
        <v>847</v>
      </c>
      <c r="B1076" s="411"/>
      <c r="C1076" s="411"/>
      <c r="D1076" s="411"/>
      <c r="E1076" s="411"/>
      <c r="F1076" s="411"/>
      <c r="G1076" s="411"/>
      <c r="H1076" s="411"/>
      <c r="I1076" s="411"/>
      <c r="J1076" s="412"/>
      <c r="K1076" s="140"/>
      <c r="L1076" s="25" t="s">
        <v>69</v>
      </c>
      <c r="M1076" s="26" t="s">
        <v>77</v>
      </c>
    </row>
    <row r="1077" spans="1:13" x14ac:dyDescent="0.4">
      <c r="A1077" s="138">
        <f t="shared" ref="A1077:A1087" si="107">G1063</f>
        <v>243</v>
      </c>
      <c r="B1077" s="419"/>
      <c r="C1077" s="419"/>
      <c r="D1077" s="419"/>
      <c r="E1077" s="419"/>
      <c r="F1077" s="419"/>
      <c r="G1077" s="419"/>
      <c r="H1077" s="419"/>
      <c r="I1077" s="419"/>
      <c r="J1077" s="420"/>
      <c r="K1077" s="40"/>
      <c r="L1077" s="28"/>
      <c r="M1077" s="29"/>
    </row>
    <row r="1078" spans="1:13" x14ac:dyDescent="0.4">
      <c r="A1078" s="138">
        <f t="shared" si="107"/>
        <v>244</v>
      </c>
      <c r="B1078" s="419"/>
      <c r="C1078" s="419"/>
      <c r="D1078" s="419"/>
      <c r="E1078" s="419"/>
      <c r="F1078" s="419"/>
      <c r="G1078" s="419"/>
      <c r="H1078" s="419"/>
      <c r="I1078" s="419"/>
      <c r="J1078" s="420"/>
      <c r="K1078" s="40"/>
      <c r="L1078" s="28"/>
      <c r="M1078" s="29"/>
    </row>
    <row r="1079" spans="1:13" x14ac:dyDescent="0.4">
      <c r="A1079" s="138">
        <f t="shared" si="107"/>
        <v>245</v>
      </c>
      <c r="B1079" s="419"/>
      <c r="C1079" s="419"/>
      <c r="D1079" s="419"/>
      <c r="E1079" s="419"/>
      <c r="F1079" s="419"/>
      <c r="G1079" s="419"/>
      <c r="H1079" s="419"/>
      <c r="I1079" s="419"/>
      <c r="J1079" s="420"/>
      <c r="K1079" s="40"/>
      <c r="L1079" s="28"/>
      <c r="M1079" s="29"/>
    </row>
    <row r="1080" spans="1:13" x14ac:dyDescent="0.4">
      <c r="A1080" s="138">
        <f t="shared" si="107"/>
        <v>246</v>
      </c>
      <c r="B1080" s="419"/>
      <c r="C1080" s="419"/>
      <c r="D1080" s="419"/>
      <c r="E1080" s="419"/>
      <c r="F1080" s="419"/>
      <c r="G1080" s="419"/>
      <c r="H1080" s="419"/>
      <c r="I1080" s="419"/>
      <c r="J1080" s="420"/>
      <c r="K1080" s="40"/>
      <c r="L1080" s="28"/>
      <c r="M1080" s="29"/>
    </row>
    <row r="1081" spans="1:13" x14ac:dyDescent="0.4">
      <c r="A1081" s="138">
        <f t="shared" si="107"/>
        <v>247</v>
      </c>
      <c r="B1081" s="419"/>
      <c r="C1081" s="419"/>
      <c r="D1081" s="419"/>
      <c r="E1081" s="419"/>
      <c r="F1081" s="419"/>
      <c r="G1081" s="419"/>
      <c r="H1081" s="419"/>
      <c r="I1081" s="419"/>
      <c r="J1081" s="420"/>
      <c r="K1081" s="40"/>
      <c r="L1081" s="28"/>
      <c r="M1081" s="29"/>
    </row>
    <row r="1082" spans="1:13" x14ac:dyDescent="0.4">
      <c r="A1082" s="138">
        <f t="shared" si="107"/>
        <v>248</v>
      </c>
      <c r="B1082" s="419"/>
      <c r="C1082" s="419"/>
      <c r="D1082" s="419"/>
      <c r="E1082" s="419"/>
      <c r="F1082" s="419"/>
      <c r="G1082" s="419"/>
      <c r="H1082" s="419"/>
      <c r="I1082" s="419"/>
      <c r="J1082" s="420"/>
      <c r="K1082" s="40"/>
      <c r="L1082" s="28"/>
      <c r="M1082" s="29"/>
    </row>
    <row r="1083" spans="1:13" x14ac:dyDescent="0.4">
      <c r="A1083" s="138">
        <f t="shared" si="107"/>
        <v>249</v>
      </c>
      <c r="B1083" s="419"/>
      <c r="C1083" s="419"/>
      <c r="D1083" s="419"/>
      <c r="E1083" s="419"/>
      <c r="F1083" s="419"/>
      <c r="G1083" s="419"/>
      <c r="H1083" s="419"/>
      <c r="I1083" s="419"/>
      <c r="J1083" s="420"/>
      <c r="K1083" s="40"/>
      <c r="L1083" s="28"/>
      <c r="M1083" s="29"/>
    </row>
    <row r="1084" spans="1:13" x14ac:dyDescent="0.4">
      <c r="A1084" s="138">
        <f t="shared" si="107"/>
        <v>250</v>
      </c>
      <c r="B1084" s="419"/>
      <c r="C1084" s="419"/>
      <c r="D1084" s="419"/>
      <c r="E1084" s="419"/>
      <c r="F1084" s="419"/>
      <c r="G1084" s="419"/>
      <c r="H1084" s="419"/>
      <c r="I1084" s="419"/>
      <c r="J1084" s="420"/>
      <c r="K1084" s="40"/>
      <c r="L1084" s="28"/>
      <c r="M1084" s="29"/>
    </row>
    <row r="1085" spans="1:13" x14ac:dyDescent="0.4">
      <c r="A1085" s="138">
        <f t="shared" si="107"/>
        <v>251</v>
      </c>
      <c r="B1085" s="419"/>
      <c r="C1085" s="419"/>
      <c r="D1085" s="419"/>
      <c r="E1085" s="419"/>
      <c r="F1085" s="419"/>
      <c r="G1085" s="419"/>
      <c r="H1085" s="419"/>
      <c r="I1085" s="419"/>
      <c r="J1085" s="420"/>
      <c r="K1085" s="40"/>
      <c r="L1085" s="28"/>
      <c r="M1085" s="29"/>
    </row>
    <row r="1086" spans="1:13" x14ac:dyDescent="0.4">
      <c r="A1086" s="138">
        <f t="shared" si="107"/>
        <v>252</v>
      </c>
      <c r="B1086" s="419"/>
      <c r="C1086" s="419"/>
      <c r="D1086" s="419"/>
      <c r="E1086" s="419"/>
      <c r="F1086" s="419"/>
      <c r="G1086" s="419"/>
      <c r="H1086" s="419"/>
      <c r="I1086" s="419"/>
      <c r="J1086" s="420"/>
      <c r="K1086" s="40"/>
      <c r="L1086" s="28"/>
      <c r="M1086" s="29"/>
    </row>
    <row r="1087" spans="1:13" ht="13.2" thickBot="1" x14ac:dyDescent="0.45">
      <c r="A1087" s="139">
        <f t="shared" si="107"/>
        <v>253</v>
      </c>
      <c r="B1087" s="440"/>
      <c r="C1087" s="440"/>
      <c r="D1087" s="440"/>
      <c r="E1087" s="440"/>
      <c r="F1087" s="440"/>
      <c r="G1087" s="440"/>
      <c r="H1087" s="440"/>
      <c r="I1087" s="440"/>
      <c r="J1087" s="441"/>
      <c r="K1087" s="40"/>
      <c r="L1087" s="30"/>
      <c r="M1087" s="31"/>
    </row>
    <row r="1088" spans="1:13" ht="6" customHeight="1" thickBot="1" x14ac:dyDescent="0.45">
      <c r="K1088" s="40"/>
    </row>
    <row r="1089" spans="1:13" ht="27.6" customHeight="1" x14ac:dyDescent="0.4">
      <c r="A1089" s="442">
        <v>8.4</v>
      </c>
      <c r="B1089" s="445" t="s">
        <v>958</v>
      </c>
      <c r="C1089" s="142" t="s">
        <v>43</v>
      </c>
      <c r="D1089" s="144" t="s">
        <v>381</v>
      </c>
      <c r="E1089" s="446">
        <f>I1103</f>
        <v>30</v>
      </c>
      <c r="F1089" s="48"/>
      <c r="G1089" s="137">
        <v>254</v>
      </c>
      <c r="H1089" s="4" t="s">
        <v>713</v>
      </c>
      <c r="I1089" s="63">
        <v>2</v>
      </c>
      <c r="J1089" s="64">
        <f>I1089*8%/91</f>
        <v>1.7582417582417582E-3</v>
      </c>
      <c r="K1089" s="140" t="str">
        <f t="shared" si="104"/>
        <v/>
      </c>
      <c r="L1089" s="83">
        <v>2</v>
      </c>
      <c r="M1089" s="64">
        <f>L1089*8%/91</f>
        <v>1.7582417582417582E-3</v>
      </c>
    </row>
    <row r="1090" spans="1:13" ht="25.2" x14ac:dyDescent="0.4">
      <c r="A1090" s="443"/>
      <c r="B1090" s="434"/>
      <c r="C1090" s="423" t="s">
        <v>131</v>
      </c>
      <c r="D1090" s="422" t="s">
        <v>498</v>
      </c>
      <c r="E1090" s="447"/>
      <c r="F1090" s="483"/>
      <c r="G1090" s="138">
        <v>255</v>
      </c>
      <c r="H1090" s="58" t="s">
        <v>427</v>
      </c>
      <c r="I1090" s="59">
        <v>2</v>
      </c>
      <c r="J1090" s="1">
        <f>I1090*8%/91</f>
        <v>1.7582417582417582E-3</v>
      </c>
      <c r="K1090" s="140" t="str">
        <f t="shared" si="104"/>
        <v/>
      </c>
      <c r="L1090" s="32">
        <v>2</v>
      </c>
      <c r="M1090" s="1">
        <f>L1090*8%/91</f>
        <v>1.7582417582417582E-3</v>
      </c>
    </row>
    <row r="1091" spans="1:13" ht="37.799999999999997" x14ac:dyDescent="0.4">
      <c r="A1091" s="443"/>
      <c r="B1091" s="434"/>
      <c r="C1091" s="423"/>
      <c r="D1091" s="422"/>
      <c r="E1091" s="447"/>
      <c r="F1091" s="483"/>
      <c r="G1091" s="138">
        <v>256</v>
      </c>
      <c r="H1091" s="58" t="s">
        <v>670</v>
      </c>
      <c r="I1091" s="59">
        <v>4</v>
      </c>
      <c r="J1091" s="1">
        <f t="shared" ref="J1091:J1102" si="108">I1091*8%/91</f>
        <v>3.5164835164835165E-3</v>
      </c>
      <c r="K1091" s="140" t="str">
        <f t="shared" si="104"/>
        <v/>
      </c>
      <c r="L1091" s="32">
        <v>4</v>
      </c>
      <c r="M1091" s="1">
        <f t="shared" ref="M1091:M1102" si="109">L1091*8%/91</f>
        <v>3.5164835164835165E-3</v>
      </c>
    </row>
    <row r="1092" spans="1:13" ht="15.6" customHeight="1" x14ac:dyDescent="0.4">
      <c r="A1092" s="443"/>
      <c r="B1092" s="434"/>
      <c r="C1092" s="423" t="s">
        <v>167</v>
      </c>
      <c r="D1092" s="422" t="s">
        <v>499</v>
      </c>
      <c r="E1092" s="447"/>
      <c r="F1092" s="421"/>
      <c r="G1092" s="138">
        <v>257</v>
      </c>
      <c r="H1092" s="58" t="s">
        <v>184</v>
      </c>
      <c r="I1092" s="59">
        <v>2</v>
      </c>
      <c r="J1092" s="1">
        <f t="shared" si="108"/>
        <v>1.7582417582417582E-3</v>
      </c>
      <c r="K1092" s="140" t="str">
        <f t="shared" si="104"/>
        <v/>
      </c>
      <c r="L1092" s="32">
        <v>2</v>
      </c>
      <c r="M1092" s="1">
        <f t="shared" si="109"/>
        <v>1.7582417582417582E-3</v>
      </c>
    </row>
    <row r="1093" spans="1:13" ht="15.6" customHeight="1" x14ac:dyDescent="0.4">
      <c r="A1093" s="443"/>
      <c r="B1093" s="434"/>
      <c r="C1093" s="423"/>
      <c r="D1093" s="422"/>
      <c r="E1093" s="447"/>
      <c r="F1093" s="421"/>
      <c r="G1093" s="138">
        <v>258</v>
      </c>
      <c r="H1093" s="58" t="s">
        <v>334</v>
      </c>
      <c r="I1093" s="59">
        <v>2</v>
      </c>
      <c r="J1093" s="1">
        <f t="shared" si="108"/>
        <v>1.7582417582417582E-3</v>
      </c>
      <c r="K1093" s="140" t="str">
        <f t="shared" si="104"/>
        <v/>
      </c>
      <c r="L1093" s="32">
        <v>2</v>
      </c>
      <c r="M1093" s="1">
        <f t="shared" si="109"/>
        <v>1.7582417582417582E-3</v>
      </c>
    </row>
    <row r="1094" spans="1:13" ht="15.6" customHeight="1" x14ac:dyDescent="0.4">
      <c r="A1094" s="443"/>
      <c r="B1094" s="434"/>
      <c r="C1094" s="423"/>
      <c r="D1094" s="422"/>
      <c r="E1094" s="447"/>
      <c r="F1094" s="421"/>
      <c r="G1094" s="138">
        <v>259</v>
      </c>
      <c r="H1094" s="58" t="s">
        <v>651</v>
      </c>
      <c r="I1094" s="59">
        <v>2</v>
      </c>
      <c r="J1094" s="1">
        <f t="shared" si="108"/>
        <v>1.7582417582417582E-3</v>
      </c>
      <c r="K1094" s="140" t="str">
        <f t="shared" si="104"/>
        <v/>
      </c>
      <c r="L1094" s="32">
        <v>2</v>
      </c>
      <c r="M1094" s="1">
        <f t="shared" si="109"/>
        <v>1.7582417582417582E-3</v>
      </c>
    </row>
    <row r="1095" spans="1:13" ht="25.2" x14ac:dyDescent="0.4">
      <c r="A1095" s="443"/>
      <c r="B1095" s="434"/>
      <c r="C1095" s="423"/>
      <c r="D1095" s="422"/>
      <c r="E1095" s="447"/>
      <c r="F1095" s="421"/>
      <c r="G1095" s="138">
        <v>260</v>
      </c>
      <c r="H1095" s="58" t="s">
        <v>652</v>
      </c>
      <c r="I1095" s="59">
        <v>2</v>
      </c>
      <c r="J1095" s="1">
        <f t="shared" si="108"/>
        <v>1.7582417582417582E-3</v>
      </c>
      <c r="K1095" s="140" t="str">
        <f t="shared" si="104"/>
        <v/>
      </c>
      <c r="L1095" s="32">
        <v>2</v>
      </c>
      <c r="M1095" s="1">
        <f t="shared" si="109"/>
        <v>1.7582417582417582E-3</v>
      </c>
    </row>
    <row r="1096" spans="1:13" ht="15.6" customHeight="1" x14ac:dyDescent="0.4">
      <c r="A1096" s="443"/>
      <c r="B1096" s="434"/>
      <c r="C1096" s="423"/>
      <c r="D1096" s="422"/>
      <c r="E1096" s="447"/>
      <c r="F1096" s="421"/>
      <c r="G1096" s="138">
        <v>261</v>
      </c>
      <c r="H1096" s="58" t="s">
        <v>714</v>
      </c>
      <c r="I1096" s="59">
        <v>3</v>
      </c>
      <c r="J1096" s="1">
        <f t="shared" si="108"/>
        <v>2.6373626373626374E-3</v>
      </c>
      <c r="K1096" s="140" t="str">
        <f t="shared" si="104"/>
        <v/>
      </c>
      <c r="L1096" s="32">
        <v>3</v>
      </c>
      <c r="M1096" s="1">
        <f t="shared" si="109"/>
        <v>2.6373626373626374E-3</v>
      </c>
    </row>
    <row r="1097" spans="1:13" ht="25.2" x14ac:dyDescent="0.4">
      <c r="A1097" s="443"/>
      <c r="B1097" s="434"/>
      <c r="C1097" s="141" t="s">
        <v>168</v>
      </c>
      <c r="D1097" s="134" t="s">
        <v>805</v>
      </c>
      <c r="E1097" s="447"/>
      <c r="F1097" s="143"/>
      <c r="G1097" s="138">
        <v>262</v>
      </c>
      <c r="H1097" s="58" t="s">
        <v>273</v>
      </c>
      <c r="I1097" s="59">
        <v>1</v>
      </c>
      <c r="J1097" s="1">
        <f t="shared" si="108"/>
        <v>8.7912087912087912E-4</v>
      </c>
      <c r="K1097" s="140" t="str">
        <f t="shared" si="104"/>
        <v/>
      </c>
      <c r="L1097" s="32">
        <v>1</v>
      </c>
      <c r="M1097" s="1">
        <f t="shared" si="109"/>
        <v>8.7912087912087912E-4</v>
      </c>
    </row>
    <row r="1098" spans="1:13" ht="37.950000000000003" customHeight="1" x14ac:dyDescent="0.4">
      <c r="A1098" s="443"/>
      <c r="B1098" s="434"/>
      <c r="C1098" s="423" t="s">
        <v>244</v>
      </c>
      <c r="D1098" s="422" t="s">
        <v>947</v>
      </c>
      <c r="E1098" s="447"/>
      <c r="F1098" s="421"/>
      <c r="G1098" s="138">
        <v>263</v>
      </c>
      <c r="H1098" s="58" t="s">
        <v>266</v>
      </c>
      <c r="I1098" s="59">
        <v>2</v>
      </c>
      <c r="J1098" s="1">
        <f t="shared" si="108"/>
        <v>1.7582417582417582E-3</v>
      </c>
      <c r="K1098" s="140" t="str">
        <f t="shared" si="104"/>
        <v/>
      </c>
      <c r="L1098" s="32">
        <v>2</v>
      </c>
      <c r="M1098" s="1">
        <f t="shared" si="109"/>
        <v>1.7582417582417582E-3</v>
      </c>
    </row>
    <row r="1099" spans="1:13" ht="24" customHeight="1" x14ac:dyDescent="0.4">
      <c r="A1099" s="443"/>
      <c r="B1099" s="434"/>
      <c r="C1099" s="423"/>
      <c r="D1099" s="422"/>
      <c r="E1099" s="447"/>
      <c r="F1099" s="421"/>
      <c r="G1099" s="138">
        <v>264</v>
      </c>
      <c r="H1099" s="58" t="s">
        <v>267</v>
      </c>
      <c r="I1099" s="59">
        <v>2</v>
      </c>
      <c r="J1099" s="1">
        <f t="shared" si="108"/>
        <v>1.7582417582417582E-3</v>
      </c>
      <c r="K1099" s="140" t="str">
        <f t="shared" si="104"/>
        <v/>
      </c>
      <c r="L1099" s="32">
        <v>2</v>
      </c>
      <c r="M1099" s="1">
        <f t="shared" si="109"/>
        <v>1.7582417582417582E-3</v>
      </c>
    </row>
    <row r="1100" spans="1:13" ht="37.799999999999997" x14ac:dyDescent="0.4">
      <c r="A1100" s="443"/>
      <c r="B1100" s="434"/>
      <c r="C1100" s="423" t="s">
        <v>245</v>
      </c>
      <c r="D1100" s="422" t="s">
        <v>895</v>
      </c>
      <c r="E1100" s="447"/>
      <c r="F1100" s="421"/>
      <c r="G1100" s="138">
        <v>265</v>
      </c>
      <c r="H1100" s="58" t="s">
        <v>896</v>
      </c>
      <c r="I1100" s="59">
        <v>3</v>
      </c>
      <c r="J1100" s="1">
        <f t="shared" si="108"/>
        <v>2.6373626373626374E-3</v>
      </c>
      <c r="K1100" s="140" t="str">
        <f t="shared" si="104"/>
        <v/>
      </c>
      <c r="L1100" s="32">
        <v>3</v>
      </c>
      <c r="M1100" s="1">
        <f t="shared" si="109"/>
        <v>2.6373626373626374E-3</v>
      </c>
    </row>
    <row r="1101" spans="1:13" ht="25.2" x14ac:dyDescent="0.4">
      <c r="A1101" s="443"/>
      <c r="B1101" s="434"/>
      <c r="C1101" s="423"/>
      <c r="D1101" s="422"/>
      <c r="E1101" s="447"/>
      <c r="F1101" s="421"/>
      <c r="G1101" s="138">
        <v>266</v>
      </c>
      <c r="H1101" s="58" t="s">
        <v>299</v>
      </c>
      <c r="I1101" s="59">
        <v>2</v>
      </c>
      <c r="J1101" s="1">
        <f t="shared" si="108"/>
        <v>1.7582417582417582E-3</v>
      </c>
      <c r="K1101" s="140" t="str">
        <f t="shared" si="104"/>
        <v/>
      </c>
      <c r="L1101" s="32">
        <v>2</v>
      </c>
      <c r="M1101" s="1">
        <f t="shared" si="109"/>
        <v>1.7582417582417582E-3</v>
      </c>
    </row>
    <row r="1102" spans="1:13" ht="15.6" customHeight="1" x14ac:dyDescent="0.4">
      <c r="A1102" s="443"/>
      <c r="B1102" s="434"/>
      <c r="C1102" s="423"/>
      <c r="D1102" s="422"/>
      <c r="E1102" s="447"/>
      <c r="F1102" s="421"/>
      <c r="G1102" s="138">
        <v>267</v>
      </c>
      <c r="H1102" s="58" t="s">
        <v>268</v>
      </c>
      <c r="I1102" s="59">
        <v>1</v>
      </c>
      <c r="J1102" s="1">
        <f t="shared" si="108"/>
        <v>8.7912087912087912E-4</v>
      </c>
      <c r="K1102" s="140" t="str">
        <f t="shared" si="104"/>
        <v/>
      </c>
      <c r="L1102" s="32">
        <v>1</v>
      </c>
      <c r="M1102" s="1">
        <f t="shared" si="109"/>
        <v>8.7912087912087912E-4</v>
      </c>
    </row>
    <row r="1103" spans="1:13" ht="16.2" customHeight="1" thickBot="1" x14ac:dyDescent="0.45">
      <c r="A1103" s="444"/>
      <c r="B1103" s="435"/>
      <c r="C1103" s="424"/>
      <c r="D1103" s="425"/>
      <c r="E1103" s="448"/>
      <c r="F1103" s="6"/>
      <c r="G1103" s="417" t="s">
        <v>4</v>
      </c>
      <c r="H1103" s="418"/>
      <c r="I1103" s="60">
        <f>SUM(I1089:I1102)</f>
        <v>30</v>
      </c>
      <c r="J1103" s="41">
        <f>SUM(J1089:J1102)</f>
        <v>2.6373626373626377E-2</v>
      </c>
      <c r="K1103" s="140" t="str">
        <f t="shared" si="104"/>
        <v/>
      </c>
      <c r="L1103" s="3">
        <f>SUM(L1089:L1102)</f>
        <v>30</v>
      </c>
      <c r="M1103" s="41">
        <f>SUM(M1089:M1102)</f>
        <v>2.6373626373626377E-2</v>
      </c>
    </row>
    <row r="1104" spans="1:13" ht="6" customHeight="1" thickBot="1" x14ac:dyDescent="0.45">
      <c r="A1104" s="40"/>
      <c r="B1104" s="34"/>
      <c r="C1104" s="40"/>
      <c r="D1104" s="55"/>
      <c r="E1104" s="40"/>
      <c r="G1104" s="73"/>
      <c r="H1104" s="73"/>
      <c r="I1104" s="80"/>
      <c r="J1104" s="87"/>
      <c r="K1104" s="40"/>
      <c r="L1104" s="80"/>
      <c r="M1104" s="87"/>
    </row>
    <row r="1105" spans="1:13" x14ac:dyDescent="0.4">
      <c r="A1105" s="410" t="s">
        <v>847</v>
      </c>
      <c r="B1105" s="411"/>
      <c r="C1105" s="411"/>
      <c r="D1105" s="411"/>
      <c r="E1105" s="411"/>
      <c r="F1105" s="411"/>
      <c r="G1105" s="411"/>
      <c r="H1105" s="411"/>
      <c r="I1105" s="411"/>
      <c r="J1105" s="412"/>
      <c r="K1105" s="140"/>
      <c r="L1105" s="25" t="s">
        <v>69</v>
      </c>
      <c r="M1105" s="26" t="s">
        <v>77</v>
      </c>
    </row>
    <row r="1106" spans="1:13" x14ac:dyDescent="0.4">
      <c r="A1106" s="138">
        <f>G1089</f>
        <v>254</v>
      </c>
      <c r="B1106" s="419"/>
      <c r="C1106" s="419"/>
      <c r="D1106" s="419"/>
      <c r="E1106" s="419"/>
      <c r="F1106" s="419"/>
      <c r="G1106" s="419"/>
      <c r="H1106" s="419"/>
      <c r="I1106" s="419"/>
      <c r="J1106" s="420"/>
      <c r="K1106" s="40"/>
      <c r="L1106" s="28"/>
      <c r="M1106" s="29"/>
    </row>
    <row r="1107" spans="1:13" x14ac:dyDescent="0.4">
      <c r="A1107" s="138">
        <f t="shared" ref="A1107:A1119" si="110">G1090</f>
        <v>255</v>
      </c>
      <c r="B1107" s="419"/>
      <c r="C1107" s="419"/>
      <c r="D1107" s="419"/>
      <c r="E1107" s="419"/>
      <c r="F1107" s="419"/>
      <c r="G1107" s="419"/>
      <c r="H1107" s="419"/>
      <c r="I1107" s="419"/>
      <c r="J1107" s="420"/>
      <c r="K1107" s="40"/>
      <c r="L1107" s="28"/>
      <c r="M1107" s="29"/>
    </row>
    <row r="1108" spans="1:13" x14ac:dyDescent="0.4">
      <c r="A1108" s="138">
        <f t="shared" si="110"/>
        <v>256</v>
      </c>
      <c r="B1108" s="419"/>
      <c r="C1108" s="419"/>
      <c r="D1108" s="419"/>
      <c r="E1108" s="419"/>
      <c r="F1108" s="419"/>
      <c r="G1108" s="419"/>
      <c r="H1108" s="419"/>
      <c r="I1108" s="419"/>
      <c r="J1108" s="420"/>
      <c r="K1108" s="40"/>
      <c r="L1108" s="28"/>
      <c r="M1108" s="29"/>
    </row>
    <row r="1109" spans="1:13" x14ac:dyDescent="0.4">
      <c r="A1109" s="138">
        <f t="shared" si="110"/>
        <v>257</v>
      </c>
      <c r="B1109" s="419"/>
      <c r="C1109" s="419"/>
      <c r="D1109" s="419"/>
      <c r="E1109" s="419"/>
      <c r="F1109" s="419"/>
      <c r="G1109" s="419"/>
      <c r="H1109" s="419"/>
      <c r="I1109" s="419"/>
      <c r="J1109" s="420"/>
      <c r="K1109" s="40"/>
      <c r="L1109" s="28"/>
      <c r="M1109" s="29"/>
    </row>
    <row r="1110" spans="1:13" x14ac:dyDescent="0.4">
      <c r="A1110" s="138">
        <f t="shared" si="110"/>
        <v>258</v>
      </c>
      <c r="B1110" s="419"/>
      <c r="C1110" s="419"/>
      <c r="D1110" s="419"/>
      <c r="E1110" s="419"/>
      <c r="F1110" s="419"/>
      <c r="G1110" s="419"/>
      <c r="H1110" s="419"/>
      <c r="I1110" s="419"/>
      <c r="J1110" s="420"/>
      <c r="K1110" s="40"/>
      <c r="L1110" s="28"/>
      <c r="M1110" s="29"/>
    </row>
    <row r="1111" spans="1:13" x14ac:dyDescent="0.4">
      <c r="A1111" s="138">
        <f t="shared" si="110"/>
        <v>259</v>
      </c>
      <c r="B1111" s="419"/>
      <c r="C1111" s="419"/>
      <c r="D1111" s="419"/>
      <c r="E1111" s="419"/>
      <c r="F1111" s="419"/>
      <c r="G1111" s="419"/>
      <c r="H1111" s="419"/>
      <c r="I1111" s="419"/>
      <c r="J1111" s="420"/>
      <c r="K1111" s="40"/>
      <c r="L1111" s="28"/>
      <c r="M1111" s="29"/>
    </row>
    <row r="1112" spans="1:13" x14ac:dyDescent="0.4">
      <c r="A1112" s="138">
        <f t="shared" si="110"/>
        <v>260</v>
      </c>
      <c r="B1112" s="419"/>
      <c r="C1112" s="419"/>
      <c r="D1112" s="419"/>
      <c r="E1112" s="419"/>
      <c r="F1112" s="419"/>
      <c r="G1112" s="419"/>
      <c r="H1112" s="419"/>
      <c r="I1112" s="419"/>
      <c r="J1112" s="420"/>
      <c r="K1112" s="40"/>
      <c r="L1112" s="28"/>
      <c r="M1112" s="29"/>
    </row>
    <row r="1113" spans="1:13" x14ac:dyDescent="0.4">
      <c r="A1113" s="138">
        <f t="shared" si="110"/>
        <v>261</v>
      </c>
      <c r="B1113" s="419"/>
      <c r="C1113" s="419"/>
      <c r="D1113" s="419"/>
      <c r="E1113" s="419"/>
      <c r="F1113" s="419"/>
      <c r="G1113" s="419"/>
      <c r="H1113" s="419"/>
      <c r="I1113" s="419"/>
      <c r="J1113" s="420"/>
      <c r="K1113" s="40"/>
      <c r="L1113" s="28"/>
      <c r="M1113" s="29"/>
    </row>
    <row r="1114" spans="1:13" x14ac:dyDescent="0.4">
      <c r="A1114" s="138">
        <f t="shared" si="110"/>
        <v>262</v>
      </c>
      <c r="B1114" s="419"/>
      <c r="C1114" s="419"/>
      <c r="D1114" s="419"/>
      <c r="E1114" s="419"/>
      <c r="F1114" s="419"/>
      <c r="G1114" s="419"/>
      <c r="H1114" s="419"/>
      <c r="I1114" s="419"/>
      <c r="J1114" s="420"/>
      <c r="K1114" s="40"/>
      <c r="L1114" s="28"/>
      <c r="M1114" s="29"/>
    </row>
    <row r="1115" spans="1:13" x14ac:dyDescent="0.4">
      <c r="A1115" s="138">
        <f t="shared" si="110"/>
        <v>263</v>
      </c>
      <c r="B1115" s="419"/>
      <c r="C1115" s="419"/>
      <c r="D1115" s="419"/>
      <c r="E1115" s="419"/>
      <c r="F1115" s="419"/>
      <c r="G1115" s="419"/>
      <c r="H1115" s="419"/>
      <c r="I1115" s="419"/>
      <c r="J1115" s="420"/>
      <c r="K1115" s="40"/>
      <c r="L1115" s="28"/>
      <c r="M1115" s="29"/>
    </row>
    <row r="1116" spans="1:13" x14ac:dyDescent="0.4">
      <c r="A1116" s="138">
        <f t="shared" si="110"/>
        <v>264</v>
      </c>
      <c r="B1116" s="419"/>
      <c r="C1116" s="419"/>
      <c r="D1116" s="419"/>
      <c r="E1116" s="419"/>
      <c r="F1116" s="419"/>
      <c r="G1116" s="419"/>
      <c r="H1116" s="419"/>
      <c r="I1116" s="419"/>
      <c r="J1116" s="420"/>
      <c r="K1116" s="40"/>
      <c r="L1116" s="28"/>
      <c r="M1116" s="29"/>
    </row>
    <row r="1117" spans="1:13" x14ac:dyDescent="0.4">
      <c r="A1117" s="138">
        <f t="shared" si="110"/>
        <v>265</v>
      </c>
      <c r="B1117" s="419"/>
      <c r="C1117" s="419"/>
      <c r="D1117" s="419"/>
      <c r="E1117" s="419"/>
      <c r="F1117" s="419"/>
      <c r="G1117" s="419"/>
      <c r="H1117" s="419"/>
      <c r="I1117" s="419"/>
      <c r="J1117" s="420"/>
      <c r="K1117" s="40"/>
      <c r="L1117" s="28"/>
      <c r="M1117" s="29"/>
    </row>
    <row r="1118" spans="1:13" x14ac:dyDescent="0.4">
      <c r="A1118" s="138">
        <f t="shared" si="110"/>
        <v>266</v>
      </c>
      <c r="B1118" s="419"/>
      <c r="C1118" s="419"/>
      <c r="D1118" s="419"/>
      <c r="E1118" s="419"/>
      <c r="F1118" s="419"/>
      <c r="G1118" s="419"/>
      <c r="H1118" s="419"/>
      <c r="I1118" s="419"/>
      <c r="J1118" s="420"/>
      <c r="K1118" s="40"/>
      <c r="L1118" s="28"/>
      <c r="M1118" s="29"/>
    </row>
    <row r="1119" spans="1:13" ht="13.2" thickBot="1" x14ac:dyDescent="0.45">
      <c r="A1119" s="139">
        <f t="shared" si="110"/>
        <v>267</v>
      </c>
      <c r="B1119" s="440"/>
      <c r="C1119" s="440"/>
      <c r="D1119" s="440"/>
      <c r="E1119" s="440"/>
      <c r="F1119" s="440"/>
      <c r="G1119" s="440"/>
      <c r="H1119" s="440"/>
      <c r="I1119" s="440"/>
      <c r="J1119" s="441"/>
      <c r="K1119" s="40"/>
      <c r="L1119" s="37"/>
      <c r="M1119" s="39"/>
    </row>
    <row r="1120" spans="1:13" ht="6" customHeight="1" thickBot="1" x14ac:dyDescent="0.45">
      <c r="K1120" s="40"/>
    </row>
    <row r="1121" spans="1:13" ht="24.6" customHeight="1" x14ac:dyDescent="0.4">
      <c r="A1121" s="410" t="s">
        <v>501</v>
      </c>
      <c r="B1121" s="411"/>
      <c r="C1121" s="411"/>
      <c r="D1121" s="411"/>
      <c r="E1121" s="412"/>
      <c r="F1121" s="475"/>
      <c r="G1121" s="476" t="s">
        <v>44</v>
      </c>
      <c r="H1121" s="477"/>
      <c r="I1121" s="478">
        <f>I1141+I1164</f>
        <v>42</v>
      </c>
      <c r="J1121" s="479"/>
      <c r="K1121" s="140"/>
      <c r="L1121" s="179" t="s">
        <v>423</v>
      </c>
      <c r="M1121" s="170">
        <f>L1141+L1164</f>
        <v>38</v>
      </c>
    </row>
    <row r="1122" spans="1:13" ht="25.2" customHeight="1" x14ac:dyDescent="0.4">
      <c r="A1122" s="438" t="s">
        <v>336</v>
      </c>
      <c r="B1122" s="427" t="s">
        <v>86</v>
      </c>
      <c r="C1122" s="428" t="s">
        <v>178</v>
      </c>
      <c r="D1122" s="427" t="s">
        <v>119</v>
      </c>
      <c r="E1122" s="429" t="s">
        <v>2</v>
      </c>
      <c r="F1122" s="475"/>
      <c r="G1122" s="489" t="s">
        <v>83</v>
      </c>
      <c r="H1122" s="499" t="s">
        <v>84</v>
      </c>
      <c r="I1122" s="484" t="s">
        <v>88</v>
      </c>
      <c r="J1122" s="486" t="s">
        <v>3</v>
      </c>
      <c r="K1122" s="140"/>
      <c r="L1122" s="430" t="s">
        <v>846</v>
      </c>
      <c r="M1122" s="431"/>
    </row>
    <row r="1123" spans="1:13" ht="13.2" thickBot="1" x14ac:dyDescent="0.45">
      <c r="A1123" s="438"/>
      <c r="B1123" s="427"/>
      <c r="C1123" s="428"/>
      <c r="D1123" s="427"/>
      <c r="E1123" s="429"/>
      <c r="F1123" s="7"/>
      <c r="G1123" s="490"/>
      <c r="H1123" s="500"/>
      <c r="I1123" s="485"/>
      <c r="J1123" s="487"/>
      <c r="K1123" s="140"/>
      <c r="L1123" s="180" t="s">
        <v>0</v>
      </c>
      <c r="M1123" s="181" t="s">
        <v>1</v>
      </c>
    </row>
    <row r="1124" spans="1:13" ht="12.6" customHeight="1" x14ac:dyDescent="0.4">
      <c r="A1124" s="432">
        <v>9.1</v>
      </c>
      <c r="B1124" s="434" t="s">
        <v>500</v>
      </c>
      <c r="C1124" s="422" t="s">
        <v>45</v>
      </c>
      <c r="D1124" s="422" t="s">
        <v>442</v>
      </c>
      <c r="E1124" s="436">
        <f>I1141</f>
        <v>36</v>
      </c>
      <c r="F1124" s="421"/>
      <c r="G1124" s="138">
        <v>268</v>
      </c>
      <c r="H1124" s="58" t="s">
        <v>132</v>
      </c>
      <c r="I1124" s="59">
        <v>2</v>
      </c>
      <c r="J1124" s="5">
        <f>I1124*4%/42</f>
        <v>1.9047619047619048E-3</v>
      </c>
      <c r="K1124" s="140" t="str">
        <f t="shared" si="104"/>
        <v/>
      </c>
      <c r="L1124" s="83">
        <v>2</v>
      </c>
      <c r="M1124" s="5">
        <f>L1124*4%/42</f>
        <v>1.9047619047619048E-3</v>
      </c>
    </row>
    <row r="1125" spans="1:13" ht="15.6" customHeight="1" x14ac:dyDescent="0.4">
      <c r="A1125" s="432"/>
      <c r="B1125" s="434"/>
      <c r="C1125" s="422"/>
      <c r="D1125" s="422"/>
      <c r="E1125" s="436"/>
      <c r="F1125" s="421"/>
      <c r="G1125" s="138">
        <v>269</v>
      </c>
      <c r="H1125" s="58" t="s">
        <v>133</v>
      </c>
      <c r="I1125" s="59">
        <v>2</v>
      </c>
      <c r="J1125" s="5">
        <f t="shared" ref="J1125:J1140" si="111">I1125*4%/42</f>
        <v>1.9047619047619048E-3</v>
      </c>
      <c r="K1125" s="140" t="str">
        <f t="shared" si="104"/>
        <v/>
      </c>
      <c r="L1125" s="32">
        <v>2</v>
      </c>
      <c r="M1125" s="5">
        <f t="shared" ref="M1125:M1140" si="112">L1125*4%/42</f>
        <v>1.9047619047619048E-3</v>
      </c>
    </row>
    <row r="1126" spans="1:13" ht="66.599999999999994" customHeight="1" x14ac:dyDescent="0.4">
      <c r="A1126" s="432"/>
      <c r="B1126" s="434"/>
      <c r="C1126" s="422"/>
      <c r="D1126" s="422"/>
      <c r="E1126" s="436"/>
      <c r="F1126" s="421"/>
      <c r="G1126" s="138">
        <v>270</v>
      </c>
      <c r="H1126" s="58" t="s">
        <v>867</v>
      </c>
      <c r="I1126" s="59">
        <v>3</v>
      </c>
      <c r="J1126" s="5">
        <f t="shared" si="111"/>
        <v>2.8571428571428571E-3</v>
      </c>
      <c r="K1126" s="140" t="str">
        <f t="shared" si="104"/>
        <v/>
      </c>
      <c r="L1126" s="32">
        <v>3</v>
      </c>
      <c r="M1126" s="5">
        <f t="shared" si="112"/>
        <v>2.8571428571428571E-3</v>
      </c>
    </row>
    <row r="1127" spans="1:13" ht="25.2" x14ac:dyDescent="0.4">
      <c r="A1127" s="432"/>
      <c r="B1127" s="434"/>
      <c r="C1127" s="422"/>
      <c r="D1127" s="422"/>
      <c r="E1127" s="436"/>
      <c r="F1127" s="421"/>
      <c r="G1127" s="138">
        <v>271</v>
      </c>
      <c r="H1127" s="58" t="s">
        <v>902</v>
      </c>
      <c r="I1127" s="59">
        <v>1</v>
      </c>
      <c r="J1127" s="5">
        <f t="shared" si="111"/>
        <v>9.5238095238095238E-4</v>
      </c>
      <c r="K1127" s="140" t="str">
        <f t="shared" si="104"/>
        <v/>
      </c>
      <c r="L1127" s="32">
        <v>1</v>
      </c>
      <c r="M1127" s="5">
        <f t="shared" si="112"/>
        <v>9.5238095238095238E-4</v>
      </c>
    </row>
    <row r="1128" spans="1:13" ht="25.2" x14ac:dyDescent="0.4">
      <c r="A1128" s="432"/>
      <c r="B1128" s="434"/>
      <c r="C1128" s="422" t="s">
        <v>46</v>
      </c>
      <c r="D1128" s="422" t="s">
        <v>205</v>
      </c>
      <c r="E1128" s="436"/>
      <c r="F1128" s="421"/>
      <c r="G1128" s="138">
        <v>272</v>
      </c>
      <c r="H1128" s="58" t="s">
        <v>300</v>
      </c>
      <c r="I1128" s="59">
        <v>3</v>
      </c>
      <c r="J1128" s="5">
        <f t="shared" si="111"/>
        <v>2.8571428571428571E-3</v>
      </c>
      <c r="K1128" s="140" t="str">
        <f t="shared" ref="K1128:K1141" si="113">IF(AND(L1128&gt;=0,L1128&lt;=I1128),"",IF(AND(L1128&gt;I1128),"*"))</f>
        <v/>
      </c>
      <c r="L1128" s="32">
        <v>1</v>
      </c>
      <c r="M1128" s="5">
        <f t="shared" si="112"/>
        <v>9.5238095238095238E-4</v>
      </c>
    </row>
    <row r="1129" spans="1:13" ht="37.799999999999997" x14ac:dyDescent="0.4">
      <c r="A1129" s="432"/>
      <c r="B1129" s="434"/>
      <c r="C1129" s="422"/>
      <c r="D1129" s="422"/>
      <c r="E1129" s="436"/>
      <c r="F1129" s="421"/>
      <c r="G1129" s="138">
        <v>273</v>
      </c>
      <c r="H1129" s="58" t="s">
        <v>485</v>
      </c>
      <c r="I1129" s="59">
        <v>2</v>
      </c>
      <c r="J1129" s="5">
        <f t="shared" si="111"/>
        <v>1.9047619047619048E-3</v>
      </c>
      <c r="K1129" s="140" t="str">
        <f t="shared" si="113"/>
        <v/>
      </c>
      <c r="L1129" s="32"/>
      <c r="M1129" s="5">
        <f t="shared" si="112"/>
        <v>0</v>
      </c>
    </row>
    <row r="1130" spans="1:13" ht="37.799999999999997" x14ac:dyDescent="0.4">
      <c r="A1130" s="432"/>
      <c r="B1130" s="434"/>
      <c r="C1130" s="422"/>
      <c r="D1130" s="422"/>
      <c r="E1130" s="436"/>
      <c r="F1130" s="421"/>
      <c r="G1130" s="138">
        <v>274</v>
      </c>
      <c r="H1130" s="58" t="s">
        <v>948</v>
      </c>
      <c r="I1130" s="59">
        <v>4</v>
      </c>
      <c r="J1130" s="5">
        <f t="shared" si="111"/>
        <v>3.8095238095238095E-3</v>
      </c>
      <c r="K1130" s="140" t="str">
        <f t="shared" si="113"/>
        <v/>
      </c>
      <c r="L1130" s="32">
        <v>4</v>
      </c>
      <c r="M1130" s="5">
        <f t="shared" si="112"/>
        <v>3.8095238095238095E-3</v>
      </c>
    </row>
    <row r="1131" spans="1:13" ht="25.2" x14ac:dyDescent="0.4">
      <c r="A1131" s="432"/>
      <c r="B1131" s="434"/>
      <c r="C1131" s="422"/>
      <c r="D1131" s="422"/>
      <c r="E1131" s="436"/>
      <c r="F1131" s="421"/>
      <c r="G1131" s="138">
        <v>275</v>
      </c>
      <c r="H1131" s="58" t="s">
        <v>486</v>
      </c>
      <c r="I1131" s="59">
        <v>4</v>
      </c>
      <c r="J1131" s="5">
        <f t="shared" si="111"/>
        <v>3.8095238095238095E-3</v>
      </c>
      <c r="K1131" s="140" t="str">
        <f t="shared" si="113"/>
        <v/>
      </c>
      <c r="L1131" s="32">
        <v>4</v>
      </c>
      <c r="M1131" s="5">
        <f t="shared" si="112"/>
        <v>3.8095238095238095E-3</v>
      </c>
    </row>
    <row r="1132" spans="1:13" ht="15.6" customHeight="1" x14ac:dyDescent="0.4">
      <c r="A1132" s="432"/>
      <c r="B1132" s="434"/>
      <c r="C1132" s="422" t="s">
        <v>75</v>
      </c>
      <c r="D1132" s="422" t="s">
        <v>301</v>
      </c>
      <c r="E1132" s="436"/>
      <c r="F1132" s="421"/>
      <c r="G1132" s="138">
        <v>276</v>
      </c>
      <c r="H1132" s="58" t="s">
        <v>335</v>
      </c>
      <c r="I1132" s="59">
        <v>1</v>
      </c>
      <c r="J1132" s="5">
        <f t="shared" si="111"/>
        <v>9.5238095238095238E-4</v>
      </c>
      <c r="K1132" s="140" t="str">
        <f t="shared" si="113"/>
        <v/>
      </c>
      <c r="L1132" s="32">
        <v>1</v>
      </c>
      <c r="M1132" s="5">
        <f t="shared" si="112"/>
        <v>9.5238095238095238E-4</v>
      </c>
    </row>
    <row r="1133" spans="1:13" ht="66.599999999999994" customHeight="1" x14ac:dyDescent="0.4">
      <c r="A1133" s="432"/>
      <c r="B1133" s="434"/>
      <c r="C1133" s="422"/>
      <c r="D1133" s="422"/>
      <c r="E1133" s="436"/>
      <c r="F1133" s="421"/>
      <c r="G1133" s="138">
        <v>277</v>
      </c>
      <c r="H1133" s="58" t="s">
        <v>353</v>
      </c>
      <c r="I1133" s="59">
        <v>3</v>
      </c>
      <c r="J1133" s="5">
        <f t="shared" si="111"/>
        <v>2.8571428571428571E-3</v>
      </c>
      <c r="K1133" s="140" t="str">
        <f t="shared" si="113"/>
        <v/>
      </c>
      <c r="L1133" s="32">
        <v>3</v>
      </c>
      <c r="M1133" s="5">
        <f t="shared" si="112"/>
        <v>2.8571428571428571E-3</v>
      </c>
    </row>
    <row r="1134" spans="1:13" ht="25.2" x14ac:dyDescent="0.4">
      <c r="A1134" s="432"/>
      <c r="B1134" s="434"/>
      <c r="C1134" s="422"/>
      <c r="D1134" s="422"/>
      <c r="E1134" s="436"/>
      <c r="F1134" s="421"/>
      <c r="G1134" s="138">
        <v>278</v>
      </c>
      <c r="H1134" s="58" t="s">
        <v>302</v>
      </c>
      <c r="I1134" s="59">
        <v>1</v>
      </c>
      <c r="J1134" s="5">
        <f t="shared" si="111"/>
        <v>9.5238095238095238E-4</v>
      </c>
      <c r="K1134" s="140" t="str">
        <f t="shared" si="113"/>
        <v/>
      </c>
      <c r="L1134" s="32">
        <v>1</v>
      </c>
      <c r="M1134" s="5">
        <f t="shared" si="112"/>
        <v>9.5238095238095238E-4</v>
      </c>
    </row>
    <row r="1135" spans="1:13" ht="15.6" customHeight="1" x14ac:dyDescent="0.4">
      <c r="A1135" s="432"/>
      <c r="B1135" s="434"/>
      <c r="C1135" s="422" t="s">
        <v>76</v>
      </c>
      <c r="D1135" s="422" t="s">
        <v>303</v>
      </c>
      <c r="E1135" s="436"/>
      <c r="F1135" s="421"/>
      <c r="G1135" s="138">
        <v>279</v>
      </c>
      <c r="H1135" s="58" t="s">
        <v>304</v>
      </c>
      <c r="I1135" s="59">
        <v>2</v>
      </c>
      <c r="J1135" s="5">
        <f t="shared" si="111"/>
        <v>1.9047619047619048E-3</v>
      </c>
      <c r="K1135" s="140" t="str">
        <f t="shared" si="113"/>
        <v/>
      </c>
      <c r="L1135" s="32">
        <v>2</v>
      </c>
      <c r="M1135" s="5">
        <f t="shared" si="112"/>
        <v>1.9047619047619048E-3</v>
      </c>
    </row>
    <row r="1136" spans="1:13" ht="50.4" x14ac:dyDescent="0.4">
      <c r="A1136" s="432"/>
      <c r="B1136" s="434"/>
      <c r="C1136" s="422"/>
      <c r="D1136" s="422"/>
      <c r="E1136" s="436"/>
      <c r="F1136" s="421"/>
      <c r="G1136" s="138">
        <v>280</v>
      </c>
      <c r="H1136" s="58" t="s">
        <v>949</v>
      </c>
      <c r="I1136" s="59">
        <v>2</v>
      </c>
      <c r="J1136" s="5">
        <f t="shared" si="111"/>
        <v>1.9047619047619048E-3</v>
      </c>
      <c r="K1136" s="140" t="str">
        <f t="shared" si="113"/>
        <v/>
      </c>
      <c r="L1136" s="32">
        <v>2</v>
      </c>
      <c r="M1136" s="5">
        <f t="shared" si="112"/>
        <v>1.9047619047619048E-3</v>
      </c>
    </row>
    <row r="1137" spans="1:13" ht="25.2" x14ac:dyDescent="0.4">
      <c r="A1137" s="432"/>
      <c r="B1137" s="434"/>
      <c r="C1137" s="422"/>
      <c r="D1137" s="422"/>
      <c r="E1137" s="436"/>
      <c r="F1137" s="421"/>
      <c r="G1137" s="138">
        <v>281</v>
      </c>
      <c r="H1137" s="58" t="s">
        <v>305</v>
      </c>
      <c r="I1137" s="59">
        <v>2</v>
      </c>
      <c r="J1137" s="5">
        <f t="shared" si="111"/>
        <v>1.9047619047619048E-3</v>
      </c>
      <c r="K1137" s="140" t="str">
        <f t="shared" si="113"/>
        <v/>
      </c>
      <c r="L1137" s="32">
        <v>2</v>
      </c>
      <c r="M1137" s="5">
        <f t="shared" si="112"/>
        <v>1.9047619047619048E-3</v>
      </c>
    </row>
    <row r="1138" spans="1:13" ht="37.799999999999997" x14ac:dyDescent="0.4">
      <c r="A1138" s="432"/>
      <c r="B1138" s="434"/>
      <c r="C1138" s="422" t="s">
        <v>169</v>
      </c>
      <c r="D1138" s="422" t="s">
        <v>640</v>
      </c>
      <c r="E1138" s="436"/>
      <c r="F1138" s="421"/>
      <c r="G1138" s="138">
        <v>282</v>
      </c>
      <c r="H1138" s="58" t="s">
        <v>712</v>
      </c>
      <c r="I1138" s="59">
        <v>1</v>
      </c>
      <c r="J1138" s="5">
        <f t="shared" si="111"/>
        <v>9.5238095238095238E-4</v>
      </c>
      <c r="K1138" s="140" t="str">
        <f t="shared" si="113"/>
        <v/>
      </c>
      <c r="L1138" s="32">
        <v>1</v>
      </c>
      <c r="M1138" s="5">
        <f t="shared" si="112"/>
        <v>9.5238095238095238E-4</v>
      </c>
    </row>
    <row r="1139" spans="1:13" ht="25.2" x14ac:dyDescent="0.4">
      <c r="A1139" s="432"/>
      <c r="B1139" s="434"/>
      <c r="C1139" s="422"/>
      <c r="D1139" s="422"/>
      <c r="E1139" s="436"/>
      <c r="F1139" s="421"/>
      <c r="G1139" s="138">
        <v>283</v>
      </c>
      <c r="H1139" s="58" t="s">
        <v>641</v>
      </c>
      <c r="I1139" s="59">
        <v>1</v>
      </c>
      <c r="J1139" s="5">
        <f t="shared" si="111"/>
        <v>9.5238095238095238E-4</v>
      </c>
      <c r="K1139" s="140" t="str">
        <f t="shared" si="113"/>
        <v/>
      </c>
      <c r="L1139" s="32">
        <v>1</v>
      </c>
      <c r="M1139" s="5">
        <f t="shared" si="112"/>
        <v>9.5238095238095238E-4</v>
      </c>
    </row>
    <row r="1140" spans="1:13" ht="24" customHeight="1" x14ac:dyDescent="0.4">
      <c r="A1140" s="432"/>
      <c r="B1140" s="434"/>
      <c r="C1140" s="422" t="s">
        <v>170</v>
      </c>
      <c r="D1140" s="422" t="s">
        <v>642</v>
      </c>
      <c r="E1140" s="436"/>
      <c r="F1140" s="143"/>
      <c r="G1140" s="138">
        <v>284</v>
      </c>
      <c r="H1140" s="58" t="s">
        <v>643</v>
      </c>
      <c r="I1140" s="59">
        <v>2</v>
      </c>
      <c r="J1140" s="5">
        <f t="shared" si="111"/>
        <v>1.9047619047619048E-3</v>
      </c>
      <c r="K1140" s="140" t="str">
        <f t="shared" si="113"/>
        <v/>
      </c>
      <c r="L1140" s="32">
        <v>2</v>
      </c>
      <c r="M1140" s="5">
        <f t="shared" si="112"/>
        <v>1.9047619047619048E-3</v>
      </c>
    </row>
    <row r="1141" spans="1:13" ht="16.2" customHeight="1" thickBot="1" x14ac:dyDescent="0.45">
      <c r="A1141" s="433"/>
      <c r="B1141" s="435"/>
      <c r="C1141" s="425"/>
      <c r="D1141" s="425"/>
      <c r="E1141" s="437"/>
      <c r="F1141" s="11"/>
      <c r="G1141" s="417" t="s">
        <v>4</v>
      </c>
      <c r="H1141" s="418"/>
      <c r="I1141" s="65">
        <f>SUM(I1124:I1140)</f>
        <v>36</v>
      </c>
      <c r="J1141" s="42">
        <f>SUM(J1124:J1140)</f>
        <v>3.4285714285714287E-2</v>
      </c>
      <c r="K1141" s="140" t="str">
        <f t="shared" si="113"/>
        <v/>
      </c>
      <c r="L1141" s="14">
        <f>SUM(L1124:L1140)</f>
        <v>32</v>
      </c>
      <c r="M1141" s="42">
        <f>SUM(M1124:M1140)</f>
        <v>3.0476190476190476E-2</v>
      </c>
    </row>
    <row r="1142" spans="1:13" ht="6" customHeight="1" thickBot="1" x14ac:dyDescent="0.45">
      <c r="A1142" s="22"/>
      <c r="B1142" s="34"/>
      <c r="C1142" s="22"/>
      <c r="D1142" s="55"/>
      <c r="E1142" s="22"/>
      <c r="F1142" s="9"/>
      <c r="G1142" s="73"/>
      <c r="H1142" s="73"/>
      <c r="I1142" s="74"/>
      <c r="J1142" s="75"/>
      <c r="K1142" s="40"/>
      <c r="L1142" s="74"/>
      <c r="M1142" s="75"/>
    </row>
    <row r="1143" spans="1:13" x14ac:dyDescent="0.4">
      <c r="A1143" s="410" t="s">
        <v>847</v>
      </c>
      <c r="B1143" s="411"/>
      <c r="C1143" s="411"/>
      <c r="D1143" s="411"/>
      <c r="E1143" s="411"/>
      <c r="F1143" s="411"/>
      <c r="G1143" s="411"/>
      <c r="H1143" s="411"/>
      <c r="I1143" s="411"/>
      <c r="J1143" s="412"/>
      <c r="K1143" s="140"/>
      <c r="L1143" s="25" t="s">
        <v>69</v>
      </c>
      <c r="M1143" s="26" t="s">
        <v>77</v>
      </c>
    </row>
    <row r="1144" spans="1:13" x14ac:dyDescent="0.4">
      <c r="A1144" s="138">
        <f>G1124</f>
        <v>268</v>
      </c>
      <c r="B1144" s="419"/>
      <c r="C1144" s="419"/>
      <c r="D1144" s="419"/>
      <c r="E1144" s="419"/>
      <c r="F1144" s="419"/>
      <c r="G1144" s="419"/>
      <c r="H1144" s="419"/>
      <c r="I1144" s="419"/>
      <c r="J1144" s="420"/>
      <c r="K1144" s="40"/>
      <c r="L1144" s="28"/>
      <c r="M1144" s="29"/>
    </row>
    <row r="1145" spans="1:13" x14ac:dyDescent="0.4">
      <c r="A1145" s="138">
        <f t="shared" ref="A1145:A1160" si="114">G1125</f>
        <v>269</v>
      </c>
      <c r="B1145" s="419"/>
      <c r="C1145" s="419"/>
      <c r="D1145" s="419"/>
      <c r="E1145" s="419"/>
      <c r="F1145" s="419"/>
      <c r="G1145" s="419"/>
      <c r="H1145" s="419"/>
      <c r="I1145" s="419"/>
      <c r="J1145" s="420"/>
      <c r="K1145" s="40"/>
      <c r="L1145" s="28"/>
      <c r="M1145" s="29"/>
    </row>
    <row r="1146" spans="1:13" x14ac:dyDescent="0.4">
      <c r="A1146" s="138">
        <f t="shared" si="114"/>
        <v>270</v>
      </c>
      <c r="B1146" s="419"/>
      <c r="C1146" s="419"/>
      <c r="D1146" s="419"/>
      <c r="E1146" s="419"/>
      <c r="F1146" s="419"/>
      <c r="G1146" s="419"/>
      <c r="H1146" s="419"/>
      <c r="I1146" s="419"/>
      <c r="J1146" s="420"/>
      <c r="K1146" s="40"/>
      <c r="L1146" s="28"/>
      <c r="M1146" s="29"/>
    </row>
    <row r="1147" spans="1:13" x14ac:dyDescent="0.4">
      <c r="A1147" s="138">
        <f t="shared" si="114"/>
        <v>271</v>
      </c>
      <c r="B1147" s="419"/>
      <c r="C1147" s="419"/>
      <c r="D1147" s="419"/>
      <c r="E1147" s="419"/>
      <c r="F1147" s="419"/>
      <c r="G1147" s="419"/>
      <c r="H1147" s="419"/>
      <c r="I1147" s="419"/>
      <c r="J1147" s="420"/>
      <c r="K1147" s="40"/>
      <c r="L1147" s="28"/>
      <c r="M1147" s="29"/>
    </row>
    <row r="1148" spans="1:13" x14ac:dyDescent="0.4">
      <c r="A1148" s="138">
        <f t="shared" si="114"/>
        <v>272</v>
      </c>
      <c r="B1148" s="419"/>
      <c r="C1148" s="419"/>
      <c r="D1148" s="419"/>
      <c r="E1148" s="419"/>
      <c r="F1148" s="419"/>
      <c r="G1148" s="419"/>
      <c r="H1148" s="419"/>
      <c r="I1148" s="419"/>
      <c r="J1148" s="420"/>
      <c r="K1148" s="40"/>
      <c r="L1148" s="28"/>
      <c r="M1148" s="29"/>
    </row>
    <row r="1149" spans="1:13" x14ac:dyDescent="0.4">
      <c r="A1149" s="138">
        <f t="shared" si="114"/>
        <v>273</v>
      </c>
      <c r="B1149" s="419"/>
      <c r="C1149" s="419"/>
      <c r="D1149" s="419"/>
      <c r="E1149" s="419"/>
      <c r="F1149" s="419"/>
      <c r="G1149" s="419"/>
      <c r="H1149" s="419"/>
      <c r="I1149" s="419"/>
      <c r="J1149" s="420"/>
      <c r="K1149" s="40"/>
      <c r="L1149" s="28"/>
      <c r="M1149" s="29"/>
    </row>
    <row r="1150" spans="1:13" x14ac:dyDescent="0.4">
      <c r="A1150" s="138">
        <f t="shared" si="114"/>
        <v>274</v>
      </c>
      <c r="B1150" s="419"/>
      <c r="C1150" s="419"/>
      <c r="D1150" s="419"/>
      <c r="E1150" s="419"/>
      <c r="F1150" s="419"/>
      <c r="G1150" s="419"/>
      <c r="H1150" s="419"/>
      <c r="I1150" s="419"/>
      <c r="J1150" s="420"/>
      <c r="K1150" s="40"/>
      <c r="L1150" s="28"/>
      <c r="M1150" s="29"/>
    </row>
    <row r="1151" spans="1:13" x14ac:dyDescent="0.4">
      <c r="A1151" s="138">
        <f t="shared" si="114"/>
        <v>275</v>
      </c>
      <c r="B1151" s="419"/>
      <c r="C1151" s="419"/>
      <c r="D1151" s="419"/>
      <c r="E1151" s="419"/>
      <c r="F1151" s="419"/>
      <c r="G1151" s="419"/>
      <c r="H1151" s="419"/>
      <c r="I1151" s="419"/>
      <c r="J1151" s="420"/>
      <c r="K1151" s="40"/>
      <c r="L1151" s="28"/>
      <c r="M1151" s="29"/>
    </row>
    <row r="1152" spans="1:13" x14ac:dyDescent="0.4">
      <c r="A1152" s="138">
        <f t="shared" si="114"/>
        <v>276</v>
      </c>
      <c r="B1152" s="419"/>
      <c r="C1152" s="419"/>
      <c r="D1152" s="419"/>
      <c r="E1152" s="419"/>
      <c r="F1152" s="419"/>
      <c r="G1152" s="419"/>
      <c r="H1152" s="419"/>
      <c r="I1152" s="419"/>
      <c r="J1152" s="420"/>
      <c r="K1152" s="40"/>
      <c r="L1152" s="28"/>
      <c r="M1152" s="29"/>
    </row>
    <row r="1153" spans="1:13" x14ac:dyDescent="0.4">
      <c r="A1153" s="138">
        <f t="shared" si="114"/>
        <v>277</v>
      </c>
      <c r="B1153" s="419"/>
      <c r="C1153" s="419"/>
      <c r="D1153" s="419"/>
      <c r="E1153" s="419"/>
      <c r="F1153" s="419"/>
      <c r="G1153" s="419"/>
      <c r="H1153" s="419"/>
      <c r="I1153" s="419"/>
      <c r="J1153" s="420"/>
      <c r="K1153" s="40"/>
      <c r="L1153" s="28"/>
      <c r="M1153" s="29"/>
    </row>
    <row r="1154" spans="1:13" x14ac:dyDescent="0.4">
      <c r="A1154" s="138">
        <f t="shared" si="114"/>
        <v>278</v>
      </c>
      <c r="B1154" s="419"/>
      <c r="C1154" s="419"/>
      <c r="D1154" s="419"/>
      <c r="E1154" s="419"/>
      <c r="F1154" s="419"/>
      <c r="G1154" s="419"/>
      <c r="H1154" s="419"/>
      <c r="I1154" s="419"/>
      <c r="J1154" s="420"/>
      <c r="K1154" s="40"/>
      <c r="L1154" s="28"/>
      <c r="M1154" s="29"/>
    </row>
    <row r="1155" spans="1:13" x14ac:dyDescent="0.4">
      <c r="A1155" s="138">
        <f t="shared" si="114"/>
        <v>279</v>
      </c>
      <c r="B1155" s="419"/>
      <c r="C1155" s="419"/>
      <c r="D1155" s="419"/>
      <c r="E1155" s="419"/>
      <c r="F1155" s="419"/>
      <c r="G1155" s="419"/>
      <c r="H1155" s="419"/>
      <c r="I1155" s="419"/>
      <c r="J1155" s="420"/>
      <c r="K1155" s="40"/>
      <c r="L1155" s="28"/>
      <c r="M1155" s="29"/>
    </row>
    <row r="1156" spans="1:13" x14ac:dyDescent="0.4">
      <c r="A1156" s="138">
        <f t="shared" si="114"/>
        <v>280</v>
      </c>
      <c r="B1156" s="419"/>
      <c r="C1156" s="419"/>
      <c r="D1156" s="419"/>
      <c r="E1156" s="419"/>
      <c r="F1156" s="419"/>
      <c r="G1156" s="419"/>
      <c r="H1156" s="419"/>
      <c r="I1156" s="419"/>
      <c r="J1156" s="420"/>
      <c r="K1156" s="40"/>
      <c r="L1156" s="28"/>
      <c r="M1156" s="29"/>
    </row>
    <row r="1157" spans="1:13" x14ac:dyDescent="0.4">
      <c r="A1157" s="138">
        <f t="shared" si="114"/>
        <v>281</v>
      </c>
      <c r="B1157" s="419"/>
      <c r="C1157" s="419"/>
      <c r="D1157" s="419"/>
      <c r="E1157" s="419"/>
      <c r="F1157" s="419"/>
      <c r="G1157" s="419"/>
      <c r="H1157" s="419"/>
      <c r="I1157" s="419"/>
      <c r="J1157" s="420"/>
      <c r="K1157" s="40"/>
      <c r="L1157" s="28"/>
      <c r="M1157" s="29"/>
    </row>
    <row r="1158" spans="1:13" x14ac:dyDescent="0.4">
      <c r="A1158" s="138">
        <f t="shared" si="114"/>
        <v>282</v>
      </c>
      <c r="B1158" s="419"/>
      <c r="C1158" s="419"/>
      <c r="D1158" s="419"/>
      <c r="E1158" s="419"/>
      <c r="F1158" s="419"/>
      <c r="G1158" s="419"/>
      <c r="H1158" s="419"/>
      <c r="I1158" s="419"/>
      <c r="J1158" s="420"/>
      <c r="K1158" s="40"/>
      <c r="L1158" s="28"/>
      <c r="M1158" s="29"/>
    </row>
    <row r="1159" spans="1:13" x14ac:dyDescent="0.4">
      <c r="A1159" s="138">
        <f t="shared" si="114"/>
        <v>283</v>
      </c>
      <c r="B1159" s="419"/>
      <c r="C1159" s="419"/>
      <c r="D1159" s="419"/>
      <c r="E1159" s="419"/>
      <c r="F1159" s="419"/>
      <c r="G1159" s="419"/>
      <c r="H1159" s="419"/>
      <c r="I1159" s="419"/>
      <c r="J1159" s="420"/>
      <c r="K1159" s="40"/>
      <c r="L1159" s="28"/>
      <c r="M1159" s="29"/>
    </row>
    <row r="1160" spans="1:13" ht="13.2" thickBot="1" x14ac:dyDescent="0.45">
      <c r="A1160" s="139">
        <f t="shared" si="114"/>
        <v>284</v>
      </c>
      <c r="B1160" s="440"/>
      <c r="C1160" s="440"/>
      <c r="D1160" s="440"/>
      <c r="E1160" s="440"/>
      <c r="F1160" s="440"/>
      <c r="G1160" s="440"/>
      <c r="H1160" s="440"/>
      <c r="I1160" s="440"/>
      <c r="J1160" s="441"/>
      <c r="K1160" s="40"/>
      <c r="L1160" s="30"/>
      <c r="M1160" s="31"/>
    </row>
    <row r="1161" spans="1:13" ht="6" customHeight="1" thickBot="1" x14ac:dyDescent="0.45">
      <c r="A1161" s="22"/>
      <c r="B1161" s="34"/>
      <c r="C1161" s="22"/>
      <c r="D1161" s="34"/>
      <c r="E1161" s="22"/>
      <c r="F1161" s="9"/>
      <c r="G1161" s="89"/>
      <c r="H1161" s="55"/>
      <c r="I1161" s="74"/>
      <c r="J1161" s="75"/>
      <c r="K1161" s="40"/>
      <c r="L1161" s="74"/>
      <c r="M1161" s="75"/>
    </row>
    <row r="1162" spans="1:13" ht="12.6" customHeight="1" x14ac:dyDescent="0.4">
      <c r="A1162" s="442">
        <v>9.1999999999999993</v>
      </c>
      <c r="B1162" s="445" t="s">
        <v>684</v>
      </c>
      <c r="C1162" s="458" t="s">
        <v>47</v>
      </c>
      <c r="D1162" s="459" t="s">
        <v>428</v>
      </c>
      <c r="E1162" s="446">
        <f>I1164</f>
        <v>6</v>
      </c>
      <c r="F1162" s="421"/>
      <c r="G1162" s="137">
        <v>285</v>
      </c>
      <c r="H1162" s="182" t="s">
        <v>382</v>
      </c>
      <c r="I1162" s="63">
        <v>2</v>
      </c>
      <c r="J1162" s="64">
        <f>I1162*4%/42</f>
        <v>1.9047619047619048E-3</v>
      </c>
      <c r="K1162" s="40" t="str">
        <f t="shared" ref="K1162:K1217" si="115">IF(AND(L1162&gt;=0,L1162&lt;=I1162),"",IF(AND(L1162&gt;I1162),"*"))</f>
        <v/>
      </c>
      <c r="L1162" s="83">
        <v>2</v>
      </c>
      <c r="M1162" s="64">
        <f>L1162*4%/42</f>
        <v>1.9047619047619048E-3</v>
      </c>
    </row>
    <row r="1163" spans="1:13" ht="37.799999999999997" x14ac:dyDescent="0.4">
      <c r="A1163" s="443"/>
      <c r="B1163" s="434"/>
      <c r="C1163" s="423"/>
      <c r="D1163" s="422"/>
      <c r="E1163" s="447"/>
      <c r="F1163" s="421"/>
      <c r="G1163" s="138">
        <v>286</v>
      </c>
      <c r="H1163" s="58" t="s">
        <v>429</v>
      </c>
      <c r="I1163" s="59">
        <v>4</v>
      </c>
      <c r="J1163" s="1">
        <f>I1163*4%/42</f>
        <v>3.8095238095238095E-3</v>
      </c>
      <c r="K1163" s="40" t="str">
        <f t="shared" si="115"/>
        <v/>
      </c>
      <c r="L1163" s="32">
        <v>4</v>
      </c>
      <c r="M1163" s="1">
        <f>L1163*4%/42</f>
        <v>3.8095238095238095E-3</v>
      </c>
    </row>
    <row r="1164" spans="1:13" ht="16.2" customHeight="1" thickBot="1" x14ac:dyDescent="0.45">
      <c r="A1164" s="444"/>
      <c r="B1164" s="435"/>
      <c r="C1164" s="424"/>
      <c r="D1164" s="425"/>
      <c r="E1164" s="448"/>
      <c r="F1164" s="6"/>
      <c r="G1164" s="417" t="s">
        <v>4</v>
      </c>
      <c r="H1164" s="418"/>
      <c r="I1164" s="60">
        <f>SUM(I1162:I1163)</f>
        <v>6</v>
      </c>
      <c r="J1164" s="2">
        <f>SUM(J1162:J1163)</f>
        <v>5.7142857142857143E-3</v>
      </c>
      <c r="K1164" s="40" t="str">
        <f t="shared" si="115"/>
        <v/>
      </c>
      <c r="L1164" s="68">
        <f>SUM(L1162:L1163)</f>
        <v>6</v>
      </c>
      <c r="M1164" s="2">
        <f>SUM(M1162:M1163)</f>
        <v>5.7142857142857143E-3</v>
      </c>
    </row>
    <row r="1165" spans="1:13" ht="6" customHeight="1" thickBot="1" x14ac:dyDescent="0.45">
      <c r="K1165" s="40"/>
    </row>
    <row r="1166" spans="1:13" x14ac:dyDescent="0.4">
      <c r="A1166" s="410" t="s">
        <v>847</v>
      </c>
      <c r="B1166" s="411"/>
      <c r="C1166" s="411"/>
      <c r="D1166" s="411"/>
      <c r="E1166" s="411"/>
      <c r="F1166" s="411"/>
      <c r="G1166" s="411"/>
      <c r="H1166" s="411"/>
      <c r="I1166" s="411"/>
      <c r="J1166" s="412"/>
      <c r="K1166" s="140"/>
      <c r="L1166" s="25" t="s">
        <v>69</v>
      </c>
      <c r="M1166" s="26" t="s">
        <v>77</v>
      </c>
    </row>
    <row r="1167" spans="1:13" x14ac:dyDescent="0.4">
      <c r="A1167" s="138">
        <f>G1162</f>
        <v>285</v>
      </c>
      <c r="B1167" s="419"/>
      <c r="C1167" s="419"/>
      <c r="D1167" s="419"/>
      <c r="E1167" s="419"/>
      <c r="F1167" s="419"/>
      <c r="G1167" s="419"/>
      <c r="H1167" s="419"/>
      <c r="I1167" s="419"/>
      <c r="J1167" s="420"/>
      <c r="K1167" s="40"/>
      <c r="L1167" s="28"/>
      <c r="M1167" s="29"/>
    </row>
    <row r="1168" spans="1:13" ht="13.2" thickBot="1" x14ac:dyDescent="0.45">
      <c r="A1168" s="139">
        <f>G1163</f>
        <v>286</v>
      </c>
      <c r="B1168" s="440"/>
      <c r="C1168" s="440"/>
      <c r="D1168" s="440"/>
      <c r="E1168" s="440"/>
      <c r="F1168" s="440"/>
      <c r="G1168" s="440"/>
      <c r="H1168" s="440"/>
      <c r="I1168" s="440"/>
      <c r="J1168" s="441"/>
      <c r="K1168" s="40"/>
      <c r="L1168" s="30"/>
      <c r="M1168" s="31"/>
    </row>
    <row r="1169" spans="1:13" ht="6" customHeight="1" thickBot="1" x14ac:dyDescent="0.45">
      <c r="K1169" s="40"/>
    </row>
    <row r="1170" spans="1:13" ht="38.4" customHeight="1" x14ac:dyDescent="0.4">
      <c r="A1170" s="452" t="s">
        <v>942</v>
      </c>
      <c r="B1170" s="453"/>
      <c r="C1170" s="453"/>
      <c r="D1170" s="453"/>
      <c r="E1170" s="454"/>
      <c r="F1170" s="475"/>
      <c r="G1170" s="476" t="s">
        <v>54</v>
      </c>
      <c r="H1170" s="477"/>
      <c r="I1170" s="478">
        <f>I1183+I1204+I1217</f>
        <v>57</v>
      </c>
      <c r="J1170" s="479"/>
      <c r="K1170" s="140"/>
      <c r="L1170" s="169" t="s">
        <v>423</v>
      </c>
      <c r="M1170" s="170">
        <f>L1183+L1204+L1217</f>
        <v>49</v>
      </c>
    </row>
    <row r="1171" spans="1:13" ht="21" customHeight="1" x14ac:dyDescent="0.4">
      <c r="A1171" s="504" t="s">
        <v>336</v>
      </c>
      <c r="B1171" s="491" t="s">
        <v>86</v>
      </c>
      <c r="C1171" s="484" t="s">
        <v>178</v>
      </c>
      <c r="D1171" s="491" t="s">
        <v>119</v>
      </c>
      <c r="E1171" s="486" t="s">
        <v>2</v>
      </c>
      <c r="F1171" s="475"/>
      <c r="G1171" s="489" t="s">
        <v>83</v>
      </c>
      <c r="H1171" s="491" t="s">
        <v>84</v>
      </c>
      <c r="I1171" s="484" t="s">
        <v>88</v>
      </c>
      <c r="J1171" s="486" t="s">
        <v>3</v>
      </c>
      <c r="K1171" s="140"/>
      <c r="L1171" s="438" t="s">
        <v>846</v>
      </c>
      <c r="M1171" s="429"/>
    </row>
    <row r="1172" spans="1:13" x14ac:dyDescent="0.4">
      <c r="A1172" s="505"/>
      <c r="B1172" s="502"/>
      <c r="C1172" s="501"/>
      <c r="D1172" s="502"/>
      <c r="E1172" s="503"/>
      <c r="F1172" s="7"/>
      <c r="G1172" s="490"/>
      <c r="H1172" s="492"/>
      <c r="I1172" s="485"/>
      <c r="J1172" s="487"/>
      <c r="K1172" s="140"/>
      <c r="L1172" s="166" t="s">
        <v>0</v>
      </c>
      <c r="M1172" s="167" t="s">
        <v>1</v>
      </c>
    </row>
    <row r="1173" spans="1:13" ht="88.2" x14ac:dyDescent="0.4">
      <c r="A1173" s="432">
        <v>10.1</v>
      </c>
      <c r="B1173" s="434" t="s">
        <v>504</v>
      </c>
      <c r="C1173" s="422" t="s">
        <v>55</v>
      </c>
      <c r="D1173" s="422" t="s">
        <v>206</v>
      </c>
      <c r="E1173" s="436">
        <f>I1183</f>
        <v>38</v>
      </c>
      <c r="F1173" s="48"/>
      <c r="G1173" s="138">
        <v>287</v>
      </c>
      <c r="H1173" s="58" t="s">
        <v>959</v>
      </c>
      <c r="I1173" s="59">
        <v>6</v>
      </c>
      <c r="J1173" s="5">
        <f>I1173*9%/57</f>
        <v>9.4736842105263164E-3</v>
      </c>
      <c r="K1173" s="140" t="str">
        <f t="shared" si="115"/>
        <v/>
      </c>
      <c r="L1173" s="32">
        <v>6</v>
      </c>
      <c r="M1173" s="5">
        <f>L1173*9%/57</f>
        <v>9.4736842105263164E-3</v>
      </c>
    </row>
    <row r="1174" spans="1:13" ht="50.4" x14ac:dyDescent="0.4">
      <c r="A1174" s="432"/>
      <c r="B1174" s="434"/>
      <c r="C1174" s="422"/>
      <c r="D1174" s="422"/>
      <c r="E1174" s="436"/>
      <c r="F1174" s="48"/>
      <c r="G1174" s="138">
        <v>288</v>
      </c>
      <c r="H1174" s="58" t="s">
        <v>671</v>
      </c>
      <c r="I1174" s="59">
        <v>6</v>
      </c>
      <c r="J1174" s="5">
        <f t="shared" ref="J1174:J1182" si="116">I1174*9%/57</f>
        <v>9.4736842105263164E-3</v>
      </c>
      <c r="K1174" s="140" t="str">
        <f t="shared" si="115"/>
        <v/>
      </c>
      <c r="L1174" s="32">
        <v>6</v>
      </c>
      <c r="M1174" s="5">
        <f t="shared" ref="M1174:M1182" si="117">L1174*9%/57</f>
        <v>9.4736842105263164E-3</v>
      </c>
    </row>
    <row r="1175" spans="1:13" ht="25.2" x14ac:dyDescent="0.4">
      <c r="A1175" s="432"/>
      <c r="B1175" s="434"/>
      <c r="C1175" s="422"/>
      <c r="D1175" s="422"/>
      <c r="E1175" s="436"/>
      <c r="F1175" s="48"/>
      <c r="G1175" s="138">
        <v>289</v>
      </c>
      <c r="H1175" s="58" t="s">
        <v>214</v>
      </c>
      <c r="I1175" s="59">
        <v>4</v>
      </c>
      <c r="J1175" s="5">
        <f t="shared" si="116"/>
        <v>6.3157894736842104E-3</v>
      </c>
      <c r="K1175" s="140" t="str">
        <f t="shared" si="115"/>
        <v/>
      </c>
      <c r="L1175" s="32"/>
      <c r="M1175" s="5">
        <f t="shared" si="117"/>
        <v>0</v>
      </c>
    </row>
    <row r="1176" spans="1:13" ht="50.4" x14ac:dyDescent="0.4">
      <c r="A1176" s="432"/>
      <c r="B1176" s="434"/>
      <c r="C1176" s="422"/>
      <c r="D1176" s="422"/>
      <c r="E1176" s="436"/>
      <c r="F1176" s="48"/>
      <c r="G1176" s="138">
        <v>290</v>
      </c>
      <c r="H1176" s="58" t="s">
        <v>400</v>
      </c>
      <c r="I1176" s="59">
        <v>2</v>
      </c>
      <c r="J1176" s="5">
        <f t="shared" si="116"/>
        <v>3.1578947368421052E-3</v>
      </c>
      <c r="K1176" s="140" t="str">
        <f t="shared" si="115"/>
        <v/>
      </c>
      <c r="L1176" s="32"/>
      <c r="M1176" s="5">
        <f t="shared" si="117"/>
        <v>0</v>
      </c>
    </row>
    <row r="1177" spans="1:13" ht="50.4" x14ac:dyDescent="0.4">
      <c r="A1177" s="432"/>
      <c r="B1177" s="434"/>
      <c r="C1177" s="422"/>
      <c r="D1177" s="422"/>
      <c r="E1177" s="436"/>
      <c r="F1177" s="48"/>
      <c r="G1177" s="138">
        <v>291</v>
      </c>
      <c r="H1177" s="58" t="s">
        <v>354</v>
      </c>
      <c r="I1177" s="59">
        <v>2</v>
      </c>
      <c r="J1177" s="5">
        <f t="shared" si="116"/>
        <v>3.1578947368421052E-3</v>
      </c>
      <c r="K1177" s="140" t="str">
        <f t="shared" si="115"/>
        <v/>
      </c>
      <c r="L1177" s="32"/>
      <c r="M1177" s="5">
        <f t="shared" si="117"/>
        <v>0</v>
      </c>
    </row>
    <row r="1178" spans="1:13" ht="36.6" customHeight="1" x14ac:dyDescent="0.4">
      <c r="A1178" s="432"/>
      <c r="B1178" s="434"/>
      <c r="C1178" s="422"/>
      <c r="D1178" s="422"/>
      <c r="E1178" s="436"/>
      <c r="F1178" s="48"/>
      <c r="G1178" s="138">
        <v>292</v>
      </c>
      <c r="H1178" s="58" t="s">
        <v>269</v>
      </c>
      <c r="I1178" s="59">
        <v>2</v>
      </c>
      <c r="J1178" s="5">
        <f t="shared" si="116"/>
        <v>3.1578947368421052E-3</v>
      </c>
      <c r="K1178" s="140" t="str">
        <f t="shared" si="115"/>
        <v/>
      </c>
      <c r="L1178" s="32">
        <v>2</v>
      </c>
      <c r="M1178" s="5">
        <f t="shared" si="117"/>
        <v>3.1578947368421052E-3</v>
      </c>
    </row>
    <row r="1179" spans="1:13" ht="25.2" x14ac:dyDescent="0.4">
      <c r="A1179" s="432"/>
      <c r="B1179" s="434"/>
      <c r="C1179" s="422"/>
      <c r="D1179" s="422"/>
      <c r="E1179" s="436"/>
      <c r="F1179" s="48"/>
      <c r="G1179" s="138">
        <v>293</v>
      </c>
      <c r="H1179" s="58" t="s">
        <v>215</v>
      </c>
      <c r="I1179" s="59">
        <v>2</v>
      </c>
      <c r="J1179" s="5">
        <f t="shared" si="116"/>
        <v>3.1578947368421052E-3</v>
      </c>
      <c r="K1179" s="140" t="str">
        <f t="shared" si="115"/>
        <v/>
      </c>
      <c r="L1179" s="32">
        <v>2</v>
      </c>
      <c r="M1179" s="5">
        <f t="shared" si="117"/>
        <v>3.1578947368421052E-3</v>
      </c>
    </row>
    <row r="1180" spans="1:13" ht="61.95" customHeight="1" x14ac:dyDescent="0.4">
      <c r="A1180" s="432"/>
      <c r="B1180" s="434"/>
      <c r="C1180" s="422"/>
      <c r="D1180" s="422"/>
      <c r="E1180" s="436"/>
      <c r="F1180" s="143"/>
      <c r="G1180" s="138">
        <v>294</v>
      </c>
      <c r="H1180" s="58" t="s">
        <v>185</v>
      </c>
      <c r="I1180" s="59">
        <v>6</v>
      </c>
      <c r="J1180" s="5">
        <f t="shared" si="116"/>
        <v>9.4736842105263164E-3</v>
      </c>
      <c r="K1180" s="140" t="str">
        <f t="shared" si="115"/>
        <v/>
      </c>
      <c r="L1180" s="32">
        <v>6</v>
      </c>
      <c r="M1180" s="5">
        <f t="shared" si="117"/>
        <v>9.4736842105263164E-3</v>
      </c>
    </row>
    <row r="1181" spans="1:13" ht="42.6" customHeight="1" x14ac:dyDescent="0.4">
      <c r="A1181" s="432"/>
      <c r="B1181" s="434"/>
      <c r="C1181" s="422" t="s">
        <v>56</v>
      </c>
      <c r="D1181" s="422" t="s">
        <v>270</v>
      </c>
      <c r="E1181" s="436"/>
      <c r="F1181" s="143"/>
      <c r="G1181" s="138">
        <v>295</v>
      </c>
      <c r="H1181" s="58" t="s">
        <v>331</v>
      </c>
      <c r="I1181" s="59">
        <v>5</v>
      </c>
      <c r="J1181" s="5">
        <f t="shared" si="116"/>
        <v>7.8947368421052617E-3</v>
      </c>
      <c r="K1181" s="140" t="str">
        <f t="shared" si="115"/>
        <v/>
      </c>
      <c r="L1181" s="32">
        <v>5</v>
      </c>
      <c r="M1181" s="5">
        <f t="shared" si="117"/>
        <v>7.8947368421052617E-3</v>
      </c>
    </row>
    <row r="1182" spans="1:13" ht="51.6" customHeight="1" x14ac:dyDescent="0.4">
      <c r="A1182" s="432"/>
      <c r="B1182" s="434"/>
      <c r="C1182" s="422"/>
      <c r="D1182" s="422"/>
      <c r="E1182" s="436"/>
      <c r="F1182" s="143"/>
      <c r="G1182" s="138">
        <v>296</v>
      </c>
      <c r="H1182" s="58" t="s">
        <v>216</v>
      </c>
      <c r="I1182" s="59">
        <v>3</v>
      </c>
      <c r="J1182" s="5">
        <f t="shared" si="116"/>
        <v>4.7368421052631582E-3</v>
      </c>
      <c r="K1182" s="140" t="str">
        <f t="shared" si="115"/>
        <v/>
      </c>
      <c r="L1182" s="32">
        <v>3</v>
      </c>
      <c r="M1182" s="5">
        <f t="shared" si="117"/>
        <v>4.7368421052631582E-3</v>
      </c>
    </row>
    <row r="1183" spans="1:13" ht="16.2" customHeight="1" thickBot="1" x14ac:dyDescent="0.45">
      <c r="A1183" s="433"/>
      <c r="B1183" s="435"/>
      <c r="C1183" s="425"/>
      <c r="D1183" s="425"/>
      <c r="E1183" s="437"/>
      <c r="F1183" s="143"/>
      <c r="G1183" s="417" t="s">
        <v>4</v>
      </c>
      <c r="H1183" s="418"/>
      <c r="I1183" s="65">
        <f>SUM(I1173:I1182)</f>
        <v>38</v>
      </c>
      <c r="J1183" s="42">
        <f>SUM(J1173:J1182)</f>
        <v>5.9999999999999991E-2</v>
      </c>
      <c r="K1183" s="140" t="str">
        <f t="shared" si="115"/>
        <v/>
      </c>
      <c r="L1183" s="14">
        <f>SUM(L1173:L1182)</f>
        <v>30</v>
      </c>
      <c r="M1183" s="42">
        <f>SUM(M1173:M1182)</f>
        <v>4.736842105263158E-2</v>
      </c>
    </row>
    <row r="1184" spans="1:13" ht="6" customHeight="1" thickBot="1" x14ac:dyDescent="0.45">
      <c r="A1184" s="22"/>
      <c r="B1184" s="34"/>
      <c r="C1184" s="22"/>
      <c r="D1184" s="55"/>
      <c r="E1184" s="22"/>
      <c r="F1184" s="9"/>
      <c r="G1184" s="73"/>
      <c r="H1184" s="73"/>
      <c r="I1184" s="74"/>
      <c r="J1184" s="75"/>
      <c r="K1184" s="40"/>
      <c r="L1184" s="74"/>
      <c r="M1184" s="76"/>
    </row>
    <row r="1185" spans="1:13" x14ac:dyDescent="0.4">
      <c r="A1185" s="410" t="s">
        <v>847</v>
      </c>
      <c r="B1185" s="411"/>
      <c r="C1185" s="411"/>
      <c r="D1185" s="411"/>
      <c r="E1185" s="411"/>
      <c r="F1185" s="411"/>
      <c r="G1185" s="411"/>
      <c r="H1185" s="411"/>
      <c r="I1185" s="411"/>
      <c r="J1185" s="412"/>
      <c r="K1185" s="140"/>
      <c r="L1185" s="25" t="s">
        <v>69</v>
      </c>
      <c r="M1185" s="26" t="s">
        <v>77</v>
      </c>
    </row>
    <row r="1186" spans="1:13" x14ac:dyDescent="0.4">
      <c r="A1186" s="138">
        <f>G1173</f>
        <v>287</v>
      </c>
      <c r="B1186" s="419"/>
      <c r="C1186" s="419"/>
      <c r="D1186" s="419"/>
      <c r="E1186" s="419"/>
      <c r="F1186" s="419"/>
      <c r="G1186" s="419"/>
      <c r="H1186" s="419"/>
      <c r="I1186" s="419"/>
      <c r="J1186" s="420"/>
      <c r="K1186" s="40"/>
      <c r="L1186" s="28"/>
      <c r="M1186" s="29"/>
    </row>
    <row r="1187" spans="1:13" x14ac:dyDescent="0.4">
      <c r="A1187" s="138">
        <f t="shared" ref="A1187:A1189" si="118">G1174</f>
        <v>288</v>
      </c>
      <c r="B1187" s="419"/>
      <c r="C1187" s="419"/>
      <c r="D1187" s="419"/>
      <c r="E1187" s="419"/>
      <c r="F1187" s="419"/>
      <c r="G1187" s="419"/>
      <c r="H1187" s="419"/>
      <c r="I1187" s="419"/>
      <c r="J1187" s="420"/>
      <c r="K1187" s="40"/>
      <c r="L1187" s="28"/>
      <c r="M1187" s="29"/>
    </row>
    <row r="1188" spans="1:13" x14ac:dyDescent="0.4">
      <c r="A1188" s="138">
        <f t="shared" si="118"/>
        <v>289</v>
      </c>
      <c r="B1188" s="419"/>
      <c r="C1188" s="419"/>
      <c r="D1188" s="419"/>
      <c r="E1188" s="419"/>
      <c r="F1188" s="419"/>
      <c r="G1188" s="419"/>
      <c r="H1188" s="419"/>
      <c r="I1188" s="419"/>
      <c r="J1188" s="420"/>
      <c r="K1188" s="40"/>
      <c r="L1188" s="28"/>
      <c r="M1188" s="29"/>
    </row>
    <row r="1189" spans="1:13" x14ac:dyDescent="0.4">
      <c r="A1189" s="138">
        <f t="shared" si="118"/>
        <v>290</v>
      </c>
      <c r="B1189" s="419"/>
      <c r="C1189" s="419"/>
      <c r="D1189" s="419"/>
      <c r="E1189" s="419"/>
      <c r="F1189" s="419"/>
      <c r="G1189" s="419"/>
      <c r="H1189" s="419"/>
      <c r="I1189" s="419"/>
      <c r="J1189" s="420"/>
      <c r="K1189" s="40"/>
      <c r="L1189" s="28"/>
      <c r="M1189" s="29"/>
    </row>
    <row r="1190" spans="1:13" x14ac:dyDescent="0.4">
      <c r="A1190" s="138">
        <f>G1177</f>
        <v>291</v>
      </c>
      <c r="B1190" s="419"/>
      <c r="C1190" s="419"/>
      <c r="D1190" s="419"/>
      <c r="E1190" s="419"/>
      <c r="F1190" s="419"/>
      <c r="G1190" s="419"/>
      <c r="H1190" s="419"/>
      <c r="I1190" s="419"/>
      <c r="J1190" s="420"/>
      <c r="K1190" s="40"/>
      <c r="L1190" s="28"/>
      <c r="M1190" s="29"/>
    </row>
    <row r="1191" spans="1:13" x14ac:dyDescent="0.4">
      <c r="A1191" s="138">
        <f t="shared" ref="A1191:A1195" si="119">G1178</f>
        <v>292</v>
      </c>
      <c r="B1191" s="419"/>
      <c r="C1191" s="419"/>
      <c r="D1191" s="419"/>
      <c r="E1191" s="419"/>
      <c r="F1191" s="419"/>
      <c r="G1191" s="419"/>
      <c r="H1191" s="419"/>
      <c r="I1191" s="419"/>
      <c r="J1191" s="420"/>
      <c r="K1191" s="40"/>
      <c r="L1191" s="28"/>
      <c r="M1191" s="29"/>
    </row>
    <row r="1192" spans="1:13" x14ac:dyDescent="0.4">
      <c r="A1192" s="138">
        <f t="shared" si="119"/>
        <v>293</v>
      </c>
      <c r="B1192" s="419"/>
      <c r="C1192" s="419"/>
      <c r="D1192" s="419"/>
      <c r="E1192" s="419"/>
      <c r="F1192" s="419"/>
      <c r="G1192" s="419"/>
      <c r="H1192" s="419"/>
      <c r="I1192" s="419"/>
      <c r="J1192" s="420"/>
      <c r="K1192" s="40"/>
      <c r="L1192" s="28"/>
      <c r="M1192" s="29"/>
    </row>
    <row r="1193" spans="1:13" x14ac:dyDescent="0.4">
      <c r="A1193" s="138">
        <f t="shared" si="119"/>
        <v>294</v>
      </c>
      <c r="B1193" s="419"/>
      <c r="C1193" s="419"/>
      <c r="D1193" s="419"/>
      <c r="E1193" s="419"/>
      <c r="F1193" s="419"/>
      <c r="G1193" s="419"/>
      <c r="H1193" s="419"/>
      <c r="I1193" s="419"/>
      <c r="J1193" s="420"/>
      <c r="K1193" s="40"/>
      <c r="L1193" s="28"/>
      <c r="M1193" s="29"/>
    </row>
    <row r="1194" spans="1:13" x14ac:dyDescent="0.4">
      <c r="A1194" s="138">
        <f t="shared" si="119"/>
        <v>295</v>
      </c>
      <c r="B1194" s="419"/>
      <c r="C1194" s="419"/>
      <c r="D1194" s="419"/>
      <c r="E1194" s="419"/>
      <c r="F1194" s="419"/>
      <c r="G1194" s="419"/>
      <c r="H1194" s="419"/>
      <c r="I1194" s="419"/>
      <c r="J1194" s="420"/>
      <c r="K1194" s="40"/>
      <c r="L1194" s="28"/>
      <c r="M1194" s="29"/>
    </row>
    <row r="1195" spans="1:13" ht="13.2" thickBot="1" x14ac:dyDescent="0.45">
      <c r="A1195" s="139">
        <f t="shared" si="119"/>
        <v>296</v>
      </c>
      <c r="B1195" s="440"/>
      <c r="C1195" s="440"/>
      <c r="D1195" s="440"/>
      <c r="E1195" s="440"/>
      <c r="F1195" s="440"/>
      <c r="G1195" s="440"/>
      <c r="H1195" s="440"/>
      <c r="I1195" s="440"/>
      <c r="J1195" s="441"/>
      <c r="K1195" s="40"/>
      <c r="L1195" s="30"/>
      <c r="M1195" s="31"/>
    </row>
    <row r="1196" spans="1:13" ht="6" customHeight="1" thickBot="1" x14ac:dyDescent="0.45">
      <c r="A1196" s="22"/>
      <c r="B1196" s="34"/>
      <c r="C1196" s="22"/>
      <c r="D1196" s="55"/>
      <c r="E1196" s="22"/>
      <c r="F1196" s="9"/>
      <c r="G1196" s="73"/>
      <c r="H1196" s="73"/>
      <c r="I1196" s="74"/>
      <c r="J1196" s="75"/>
      <c r="K1196" s="40"/>
      <c r="L1196" s="74"/>
      <c r="M1196" s="76"/>
    </row>
    <row r="1197" spans="1:13" ht="12.6" customHeight="1" x14ac:dyDescent="0.4">
      <c r="A1197" s="442">
        <v>10.199999999999999</v>
      </c>
      <c r="B1197" s="445" t="s">
        <v>685</v>
      </c>
      <c r="C1197" s="458" t="s">
        <v>57</v>
      </c>
      <c r="D1197" s="459" t="s">
        <v>430</v>
      </c>
      <c r="E1197" s="446">
        <f>I1204</f>
        <v>16</v>
      </c>
      <c r="F1197" s="48"/>
      <c r="G1197" s="137">
        <v>297</v>
      </c>
      <c r="H1197" s="4" t="s">
        <v>507</v>
      </c>
      <c r="I1197" s="63">
        <v>2</v>
      </c>
      <c r="J1197" s="64">
        <f>I1197*9%/57</f>
        <v>3.1578947368421052E-3</v>
      </c>
      <c r="K1197" s="140" t="str">
        <f t="shared" si="115"/>
        <v/>
      </c>
      <c r="L1197" s="83">
        <v>2</v>
      </c>
      <c r="M1197" s="64">
        <f>L1197*9%/57</f>
        <v>3.1578947368421052E-3</v>
      </c>
    </row>
    <row r="1198" spans="1:13" ht="57.6" customHeight="1" x14ac:dyDescent="0.4">
      <c r="A1198" s="443"/>
      <c r="B1198" s="434"/>
      <c r="C1198" s="423"/>
      <c r="D1198" s="422"/>
      <c r="E1198" s="447"/>
      <c r="F1198" s="48"/>
      <c r="G1198" s="138">
        <v>298</v>
      </c>
      <c r="H1198" s="58" t="s">
        <v>708</v>
      </c>
      <c r="I1198" s="59">
        <v>2</v>
      </c>
      <c r="J1198" s="1">
        <f>I1198*9%/57</f>
        <v>3.1578947368421052E-3</v>
      </c>
      <c r="K1198" s="140" t="str">
        <f t="shared" si="115"/>
        <v/>
      </c>
      <c r="L1198" s="32">
        <v>2</v>
      </c>
      <c r="M1198" s="1">
        <f>L1198*9%/57</f>
        <v>3.1578947368421052E-3</v>
      </c>
    </row>
    <row r="1199" spans="1:13" ht="50.4" x14ac:dyDescent="0.4">
      <c r="A1199" s="443"/>
      <c r="B1199" s="434"/>
      <c r="C1199" s="423"/>
      <c r="D1199" s="422"/>
      <c r="E1199" s="447"/>
      <c r="F1199" s="48"/>
      <c r="G1199" s="138">
        <v>299</v>
      </c>
      <c r="H1199" s="58" t="s">
        <v>505</v>
      </c>
      <c r="I1199" s="59">
        <v>4</v>
      </c>
      <c r="J1199" s="1">
        <f t="shared" ref="J1199:J1203" si="120">I1199*9%/57</f>
        <v>6.3157894736842104E-3</v>
      </c>
      <c r="K1199" s="140" t="str">
        <f t="shared" si="115"/>
        <v/>
      </c>
      <c r="L1199" s="32">
        <v>4</v>
      </c>
      <c r="M1199" s="1">
        <f t="shared" ref="M1199:M1203" si="121">L1199*9%/57</f>
        <v>6.3157894736842104E-3</v>
      </c>
    </row>
    <row r="1200" spans="1:13" ht="63" x14ac:dyDescent="0.4">
      <c r="A1200" s="443"/>
      <c r="B1200" s="434"/>
      <c r="C1200" s="423"/>
      <c r="D1200" s="422"/>
      <c r="E1200" s="447"/>
      <c r="F1200" s="48"/>
      <c r="G1200" s="138">
        <v>300</v>
      </c>
      <c r="H1200" s="58" t="s">
        <v>207</v>
      </c>
      <c r="I1200" s="59">
        <v>2</v>
      </c>
      <c r="J1200" s="1">
        <f t="shared" si="120"/>
        <v>3.1578947368421052E-3</v>
      </c>
      <c r="K1200" s="140" t="str">
        <f t="shared" si="115"/>
        <v/>
      </c>
      <c r="L1200" s="32">
        <v>2</v>
      </c>
      <c r="M1200" s="1">
        <f t="shared" si="121"/>
        <v>3.1578947368421052E-3</v>
      </c>
    </row>
    <row r="1201" spans="1:13" ht="25.2" x14ac:dyDescent="0.4">
      <c r="A1201" s="443"/>
      <c r="B1201" s="434"/>
      <c r="C1201" s="423"/>
      <c r="D1201" s="422"/>
      <c r="E1201" s="447"/>
      <c r="F1201" s="48"/>
      <c r="G1201" s="138">
        <v>301</v>
      </c>
      <c r="H1201" s="58" t="s">
        <v>709</v>
      </c>
      <c r="I1201" s="59">
        <v>2</v>
      </c>
      <c r="J1201" s="1">
        <f t="shared" si="120"/>
        <v>3.1578947368421052E-3</v>
      </c>
      <c r="K1201" s="140" t="str">
        <f t="shared" si="115"/>
        <v/>
      </c>
      <c r="L1201" s="32">
        <v>2</v>
      </c>
      <c r="M1201" s="1">
        <f t="shared" si="121"/>
        <v>3.1578947368421052E-3</v>
      </c>
    </row>
    <row r="1202" spans="1:13" ht="25.2" customHeight="1" x14ac:dyDescent="0.4">
      <c r="A1202" s="443"/>
      <c r="B1202" s="434"/>
      <c r="C1202" s="423" t="s">
        <v>134</v>
      </c>
      <c r="D1202" s="422" t="s">
        <v>506</v>
      </c>
      <c r="E1202" s="447"/>
      <c r="F1202" s="48"/>
      <c r="G1202" s="138">
        <v>302</v>
      </c>
      <c r="H1202" s="58" t="s">
        <v>710</v>
      </c>
      <c r="I1202" s="59">
        <v>2</v>
      </c>
      <c r="J1202" s="1">
        <f t="shared" si="120"/>
        <v>3.1578947368421052E-3</v>
      </c>
      <c r="K1202" s="140" t="str">
        <f t="shared" si="115"/>
        <v/>
      </c>
      <c r="L1202" s="32">
        <v>2</v>
      </c>
      <c r="M1202" s="1">
        <f t="shared" si="121"/>
        <v>3.1578947368421052E-3</v>
      </c>
    </row>
    <row r="1203" spans="1:13" ht="50.4" x14ac:dyDescent="0.4">
      <c r="A1203" s="443"/>
      <c r="B1203" s="434"/>
      <c r="C1203" s="423"/>
      <c r="D1203" s="422"/>
      <c r="E1203" s="447"/>
      <c r="F1203" s="48"/>
      <c r="G1203" s="138">
        <v>303</v>
      </c>
      <c r="H1203" s="58" t="s">
        <v>711</v>
      </c>
      <c r="I1203" s="59">
        <v>2</v>
      </c>
      <c r="J1203" s="1">
        <f t="shared" si="120"/>
        <v>3.1578947368421052E-3</v>
      </c>
      <c r="K1203" s="140" t="str">
        <f t="shared" si="115"/>
        <v/>
      </c>
      <c r="L1203" s="32">
        <v>2</v>
      </c>
      <c r="M1203" s="1">
        <f t="shared" si="121"/>
        <v>3.1578947368421052E-3</v>
      </c>
    </row>
    <row r="1204" spans="1:13" ht="16.2" customHeight="1" thickBot="1" x14ac:dyDescent="0.45">
      <c r="A1204" s="444"/>
      <c r="B1204" s="435"/>
      <c r="C1204" s="424"/>
      <c r="D1204" s="425"/>
      <c r="E1204" s="448"/>
      <c r="F1204" s="6"/>
      <c r="G1204" s="417" t="s">
        <v>4</v>
      </c>
      <c r="H1204" s="418"/>
      <c r="I1204" s="60">
        <f>SUM(I1197:I1203)</f>
        <v>16</v>
      </c>
      <c r="J1204" s="2">
        <f>SUM(J1197:J1203)</f>
        <v>2.5263157894736845E-2</v>
      </c>
      <c r="K1204" s="140" t="str">
        <f t="shared" si="115"/>
        <v/>
      </c>
      <c r="L1204" s="3">
        <f>SUM(L1197:L1203)</f>
        <v>16</v>
      </c>
      <c r="M1204" s="2">
        <f>SUM(M1197:M1203)</f>
        <v>2.5263157894736845E-2</v>
      </c>
    </row>
    <row r="1205" spans="1:13" ht="6" customHeight="1" thickBot="1" x14ac:dyDescent="0.45">
      <c r="A1205" s="40"/>
      <c r="B1205" s="34"/>
      <c r="C1205" s="40"/>
      <c r="D1205" s="55"/>
      <c r="E1205" s="40"/>
      <c r="G1205" s="73"/>
      <c r="H1205" s="73"/>
      <c r="I1205" s="80"/>
      <c r="J1205" s="81"/>
      <c r="K1205" s="40"/>
      <c r="L1205" s="84"/>
      <c r="M1205" s="91"/>
    </row>
    <row r="1206" spans="1:13" x14ac:dyDescent="0.4">
      <c r="A1206" s="410" t="s">
        <v>847</v>
      </c>
      <c r="B1206" s="411"/>
      <c r="C1206" s="411"/>
      <c r="D1206" s="411"/>
      <c r="E1206" s="411"/>
      <c r="F1206" s="411"/>
      <c r="G1206" s="411"/>
      <c r="H1206" s="411"/>
      <c r="I1206" s="411"/>
      <c r="J1206" s="412"/>
      <c r="K1206" s="140"/>
      <c r="L1206" s="25" t="s">
        <v>69</v>
      </c>
      <c r="M1206" s="26" t="s">
        <v>77</v>
      </c>
    </row>
    <row r="1207" spans="1:13" x14ac:dyDescent="0.4">
      <c r="A1207" s="138">
        <f>G1197</f>
        <v>297</v>
      </c>
      <c r="B1207" s="419"/>
      <c r="C1207" s="419"/>
      <c r="D1207" s="419"/>
      <c r="E1207" s="419"/>
      <c r="F1207" s="419"/>
      <c r="G1207" s="419"/>
      <c r="H1207" s="419"/>
      <c r="I1207" s="419"/>
      <c r="J1207" s="420"/>
      <c r="K1207" s="40"/>
      <c r="L1207" s="28"/>
      <c r="M1207" s="29"/>
    </row>
    <row r="1208" spans="1:13" x14ac:dyDescent="0.4">
      <c r="A1208" s="138">
        <f t="shared" ref="A1208:A1213" si="122">G1198</f>
        <v>298</v>
      </c>
      <c r="B1208" s="419"/>
      <c r="C1208" s="419"/>
      <c r="D1208" s="419"/>
      <c r="E1208" s="419"/>
      <c r="F1208" s="419"/>
      <c r="G1208" s="419"/>
      <c r="H1208" s="419"/>
      <c r="I1208" s="419"/>
      <c r="J1208" s="420"/>
      <c r="K1208" s="40"/>
      <c r="L1208" s="28"/>
      <c r="M1208" s="29"/>
    </row>
    <row r="1209" spans="1:13" x14ac:dyDescent="0.4">
      <c r="A1209" s="138">
        <f t="shared" si="122"/>
        <v>299</v>
      </c>
      <c r="B1209" s="419"/>
      <c r="C1209" s="419"/>
      <c r="D1209" s="419"/>
      <c r="E1209" s="419"/>
      <c r="F1209" s="419"/>
      <c r="G1209" s="419"/>
      <c r="H1209" s="419"/>
      <c r="I1209" s="419"/>
      <c r="J1209" s="420"/>
      <c r="K1209" s="40"/>
      <c r="L1209" s="28"/>
      <c r="M1209" s="29"/>
    </row>
    <row r="1210" spans="1:13" x14ac:dyDescent="0.4">
      <c r="A1210" s="138">
        <f t="shared" si="122"/>
        <v>300</v>
      </c>
      <c r="B1210" s="419"/>
      <c r="C1210" s="419"/>
      <c r="D1210" s="419"/>
      <c r="E1210" s="419"/>
      <c r="F1210" s="419"/>
      <c r="G1210" s="419"/>
      <c r="H1210" s="419"/>
      <c r="I1210" s="419"/>
      <c r="J1210" s="420"/>
      <c r="K1210" s="40"/>
      <c r="L1210" s="28"/>
      <c r="M1210" s="29"/>
    </row>
    <row r="1211" spans="1:13" x14ac:dyDescent="0.4">
      <c r="A1211" s="138">
        <f t="shared" si="122"/>
        <v>301</v>
      </c>
      <c r="B1211" s="419"/>
      <c r="C1211" s="419"/>
      <c r="D1211" s="419"/>
      <c r="E1211" s="419"/>
      <c r="F1211" s="419"/>
      <c r="G1211" s="419"/>
      <c r="H1211" s="419"/>
      <c r="I1211" s="419"/>
      <c r="J1211" s="420"/>
      <c r="K1211" s="40"/>
      <c r="L1211" s="28"/>
      <c r="M1211" s="29"/>
    </row>
    <row r="1212" spans="1:13" x14ac:dyDescent="0.4">
      <c r="A1212" s="138">
        <f t="shared" si="122"/>
        <v>302</v>
      </c>
      <c r="B1212" s="419"/>
      <c r="C1212" s="419"/>
      <c r="D1212" s="419"/>
      <c r="E1212" s="419"/>
      <c r="F1212" s="419"/>
      <c r="G1212" s="419"/>
      <c r="H1212" s="419"/>
      <c r="I1212" s="419"/>
      <c r="J1212" s="420"/>
      <c r="K1212" s="40"/>
      <c r="L1212" s="28"/>
      <c r="M1212" s="29"/>
    </row>
    <row r="1213" spans="1:13" ht="13.2" thickBot="1" x14ac:dyDescent="0.45">
      <c r="A1213" s="139">
        <f t="shared" si="122"/>
        <v>303</v>
      </c>
      <c r="B1213" s="440"/>
      <c r="C1213" s="440"/>
      <c r="D1213" s="440"/>
      <c r="E1213" s="440"/>
      <c r="F1213" s="440"/>
      <c r="G1213" s="440"/>
      <c r="H1213" s="440"/>
      <c r="I1213" s="440"/>
      <c r="J1213" s="441"/>
      <c r="K1213" s="40"/>
      <c r="L1213" s="30"/>
      <c r="M1213" s="31"/>
    </row>
    <row r="1214" spans="1:13" ht="6" customHeight="1" thickBot="1" x14ac:dyDescent="0.45">
      <c r="K1214" s="40"/>
    </row>
    <row r="1215" spans="1:13" ht="37.950000000000003" customHeight="1" x14ac:dyDescent="0.4">
      <c r="A1215" s="442">
        <v>10.3</v>
      </c>
      <c r="B1215" s="445" t="s">
        <v>508</v>
      </c>
      <c r="C1215" s="458" t="s">
        <v>58</v>
      </c>
      <c r="D1215" s="459" t="s">
        <v>135</v>
      </c>
      <c r="E1215" s="446">
        <f>I1217</f>
        <v>3</v>
      </c>
      <c r="F1215" s="48"/>
      <c r="G1215" s="137">
        <v>304</v>
      </c>
      <c r="H1215" s="4" t="s">
        <v>136</v>
      </c>
      <c r="I1215" s="63">
        <v>2</v>
      </c>
      <c r="J1215" s="64">
        <f>I1215*9%/57</f>
        <v>3.1578947368421052E-3</v>
      </c>
      <c r="K1215" s="140" t="str">
        <f t="shared" si="115"/>
        <v/>
      </c>
      <c r="L1215" s="83">
        <v>2</v>
      </c>
      <c r="M1215" s="64">
        <f>L1215*9%/57</f>
        <v>3.1578947368421052E-3</v>
      </c>
    </row>
    <row r="1216" spans="1:13" x14ac:dyDescent="0.4">
      <c r="A1216" s="443"/>
      <c r="B1216" s="434"/>
      <c r="C1216" s="423"/>
      <c r="D1216" s="422"/>
      <c r="E1216" s="447"/>
      <c r="F1216" s="48"/>
      <c r="G1216" s="138">
        <v>305</v>
      </c>
      <c r="H1216" s="58" t="s">
        <v>137</v>
      </c>
      <c r="I1216" s="59">
        <v>1</v>
      </c>
      <c r="J1216" s="1">
        <f>I1216*9%/57</f>
        <v>1.5789473684210526E-3</v>
      </c>
      <c r="K1216" s="140" t="str">
        <f t="shared" si="115"/>
        <v/>
      </c>
      <c r="L1216" s="32">
        <v>1</v>
      </c>
      <c r="M1216" s="1">
        <f>L1216*9%/57</f>
        <v>1.5789473684210526E-3</v>
      </c>
    </row>
    <row r="1217" spans="1:13" ht="16.2" customHeight="1" thickBot="1" x14ac:dyDescent="0.45">
      <c r="A1217" s="444"/>
      <c r="B1217" s="435"/>
      <c r="C1217" s="424"/>
      <c r="D1217" s="425"/>
      <c r="E1217" s="448"/>
      <c r="F1217" s="6"/>
      <c r="G1217" s="417" t="s">
        <v>4</v>
      </c>
      <c r="H1217" s="418"/>
      <c r="I1217" s="60">
        <f>SUM(I1215:I1216)</f>
        <v>3</v>
      </c>
      <c r="J1217" s="2">
        <f>SUM(J1215:J1216)</f>
        <v>4.7368421052631574E-3</v>
      </c>
      <c r="K1217" s="140" t="str">
        <f t="shared" si="115"/>
        <v/>
      </c>
      <c r="L1217" s="3">
        <f>SUM(L1215:L1216)</f>
        <v>3</v>
      </c>
      <c r="M1217" s="2">
        <f>SUM(M1215:M1216)</f>
        <v>4.7368421052631574E-3</v>
      </c>
    </row>
    <row r="1218" spans="1:13" ht="6" customHeight="1" thickBot="1" x14ac:dyDescent="0.45">
      <c r="K1218" s="40"/>
    </row>
    <row r="1219" spans="1:13" x14ac:dyDescent="0.4">
      <c r="A1219" s="410" t="s">
        <v>847</v>
      </c>
      <c r="B1219" s="411"/>
      <c r="C1219" s="411"/>
      <c r="D1219" s="411"/>
      <c r="E1219" s="411"/>
      <c r="F1219" s="411"/>
      <c r="G1219" s="411"/>
      <c r="H1219" s="411"/>
      <c r="I1219" s="411"/>
      <c r="J1219" s="412"/>
      <c r="K1219" s="140"/>
      <c r="L1219" s="25" t="s">
        <v>69</v>
      </c>
      <c r="M1219" s="26" t="s">
        <v>77</v>
      </c>
    </row>
    <row r="1220" spans="1:13" x14ac:dyDescent="0.4">
      <c r="A1220" s="138">
        <f>G1215</f>
        <v>304</v>
      </c>
      <c r="B1220" s="419"/>
      <c r="C1220" s="419"/>
      <c r="D1220" s="419"/>
      <c r="E1220" s="419"/>
      <c r="F1220" s="419"/>
      <c r="G1220" s="419"/>
      <c r="H1220" s="419"/>
      <c r="I1220" s="419"/>
      <c r="J1220" s="420"/>
      <c r="K1220" s="40"/>
      <c r="L1220" s="28"/>
      <c r="M1220" s="29"/>
    </row>
    <row r="1221" spans="1:13" ht="13.2" thickBot="1" x14ac:dyDescent="0.45">
      <c r="A1221" s="139">
        <f t="shared" ref="A1221" si="123">G1216</f>
        <v>305</v>
      </c>
      <c r="B1221" s="440"/>
      <c r="C1221" s="440"/>
      <c r="D1221" s="440"/>
      <c r="E1221" s="440"/>
      <c r="F1221" s="440"/>
      <c r="G1221" s="440"/>
      <c r="H1221" s="440"/>
      <c r="I1221" s="440"/>
      <c r="J1221" s="441"/>
      <c r="K1221" s="40"/>
      <c r="L1221" s="30"/>
      <c r="M1221" s="31"/>
    </row>
    <row r="1222" spans="1:13" ht="6" customHeight="1" thickBot="1" x14ac:dyDescent="0.45">
      <c r="K1222" s="40"/>
    </row>
    <row r="1223" spans="1:13" ht="54" customHeight="1" x14ac:dyDescent="0.4">
      <c r="A1223" s="410" t="s">
        <v>943</v>
      </c>
      <c r="B1223" s="411"/>
      <c r="C1223" s="411"/>
      <c r="D1223" s="411"/>
      <c r="E1223" s="412"/>
      <c r="F1223" s="129"/>
      <c r="G1223" s="476" t="s">
        <v>59</v>
      </c>
      <c r="H1223" s="477"/>
      <c r="I1223" s="478">
        <f>I1239+I1264+I1287</f>
        <v>156</v>
      </c>
      <c r="J1223" s="479"/>
      <c r="K1223" s="140"/>
      <c r="L1223" s="169" t="s">
        <v>423</v>
      </c>
      <c r="M1223" s="170">
        <f>L1239+L1264+L1287</f>
        <v>36</v>
      </c>
    </row>
    <row r="1224" spans="1:13" ht="24" customHeight="1" x14ac:dyDescent="0.4">
      <c r="A1224" s="438" t="s">
        <v>336</v>
      </c>
      <c r="B1224" s="427" t="s">
        <v>86</v>
      </c>
      <c r="C1224" s="428" t="s">
        <v>178</v>
      </c>
      <c r="D1224" s="427" t="s">
        <v>119</v>
      </c>
      <c r="E1224" s="429" t="s">
        <v>2</v>
      </c>
      <c r="F1224" s="129"/>
      <c r="G1224" s="489" t="s">
        <v>83</v>
      </c>
      <c r="H1224" s="491" t="s">
        <v>84</v>
      </c>
      <c r="I1224" s="484" t="s">
        <v>88</v>
      </c>
      <c r="J1224" s="486" t="s">
        <v>3</v>
      </c>
      <c r="K1224" s="140"/>
      <c r="L1224" s="438" t="s">
        <v>846</v>
      </c>
      <c r="M1224" s="429"/>
    </row>
    <row r="1225" spans="1:13" x14ac:dyDescent="0.4">
      <c r="A1225" s="438"/>
      <c r="B1225" s="427"/>
      <c r="C1225" s="428"/>
      <c r="D1225" s="427"/>
      <c r="E1225" s="429"/>
      <c r="F1225" s="7"/>
      <c r="G1225" s="490"/>
      <c r="H1225" s="492"/>
      <c r="I1225" s="485"/>
      <c r="J1225" s="487"/>
      <c r="K1225" s="140"/>
      <c r="L1225" s="166" t="s">
        <v>0</v>
      </c>
      <c r="M1225" s="167" t="s">
        <v>1</v>
      </c>
    </row>
    <row r="1226" spans="1:13" ht="37.950000000000003" customHeight="1" x14ac:dyDescent="0.4">
      <c r="A1226" s="432">
        <v>11.1</v>
      </c>
      <c r="B1226" s="434" t="s">
        <v>510</v>
      </c>
      <c r="C1226" s="134" t="s">
        <v>171</v>
      </c>
      <c r="D1226" s="134" t="s">
        <v>509</v>
      </c>
      <c r="E1226" s="436">
        <f>I1239</f>
        <v>101</v>
      </c>
      <c r="F1226" s="143"/>
      <c r="G1226" s="138">
        <v>306</v>
      </c>
      <c r="H1226" s="58" t="s">
        <v>724</v>
      </c>
      <c r="I1226" s="59">
        <v>4</v>
      </c>
      <c r="J1226" s="5">
        <f>I1226*15%/398</f>
        <v>1.507537688442211E-3</v>
      </c>
      <c r="K1226" s="140" t="str">
        <f t="shared" ref="K1226:K1287" si="124">IF(AND(L1226&gt;=0,L1226&lt;=I1226),"",IF(AND(L1226&gt;I1226),"*"))</f>
        <v/>
      </c>
      <c r="L1226" s="32"/>
      <c r="M1226" s="5">
        <f>L1226*15%/398</f>
        <v>0</v>
      </c>
    </row>
    <row r="1227" spans="1:13" ht="50.4" x14ac:dyDescent="0.4">
      <c r="A1227" s="432"/>
      <c r="B1227" s="434"/>
      <c r="C1227" s="422" t="s">
        <v>172</v>
      </c>
      <c r="D1227" s="422" t="s">
        <v>449</v>
      </c>
      <c r="E1227" s="436"/>
      <c r="F1227" s="421"/>
      <c r="G1227" s="138">
        <v>307</v>
      </c>
      <c r="H1227" s="58" t="s">
        <v>186</v>
      </c>
      <c r="I1227" s="59">
        <v>4</v>
      </c>
      <c r="J1227" s="5">
        <f t="shared" ref="J1227:J1238" si="125">I1227*15%/398</f>
        <v>1.507537688442211E-3</v>
      </c>
      <c r="K1227" s="140" t="str">
        <f t="shared" si="124"/>
        <v/>
      </c>
      <c r="L1227" s="32"/>
      <c r="M1227" s="5">
        <f t="shared" ref="M1227:M1238" si="126">L1227*15%/398</f>
        <v>0</v>
      </c>
    </row>
    <row r="1228" spans="1:13" ht="89.4" customHeight="1" x14ac:dyDescent="0.4">
      <c r="A1228" s="432"/>
      <c r="B1228" s="434"/>
      <c r="C1228" s="422"/>
      <c r="D1228" s="422"/>
      <c r="E1228" s="436"/>
      <c r="F1228" s="421"/>
      <c r="G1228" s="138">
        <v>308</v>
      </c>
      <c r="H1228" s="58" t="s">
        <v>878</v>
      </c>
      <c r="I1228" s="59">
        <v>40</v>
      </c>
      <c r="J1228" s="5">
        <f t="shared" si="125"/>
        <v>1.507537688442211E-2</v>
      </c>
      <c r="K1228" s="140" t="str">
        <f t="shared" si="124"/>
        <v/>
      </c>
      <c r="L1228" s="32"/>
      <c r="M1228" s="5">
        <f t="shared" si="126"/>
        <v>0</v>
      </c>
    </row>
    <row r="1229" spans="1:13" ht="25.2" x14ac:dyDescent="0.4">
      <c r="A1229" s="432"/>
      <c r="B1229" s="434"/>
      <c r="C1229" s="422"/>
      <c r="D1229" s="422"/>
      <c r="E1229" s="436"/>
      <c r="F1229" s="11"/>
      <c r="G1229" s="138">
        <v>309</v>
      </c>
      <c r="H1229" s="58" t="s">
        <v>211</v>
      </c>
      <c r="I1229" s="59">
        <v>20</v>
      </c>
      <c r="J1229" s="5">
        <f t="shared" si="125"/>
        <v>7.537688442211055E-3</v>
      </c>
      <c r="K1229" s="140" t="str">
        <f t="shared" si="124"/>
        <v/>
      </c>
      <c r="L1229" s="32"/>
      <c r="M1229" s="5">
        <f t="shared" si="126"/>
        <v>0</v>
      </c>
    </row>
    <row r="1230" spans="1:13" ht="37.799999999999997" x14ac:dyDescent="0.4">
      <c r="A1230" s="432"/>
      <c r="B1230" s="434"/>
      <c r="C1230" s="134" t="s">
        <v>173</v>
      </c>
      <c r="D1230" s="134" t="s">
        <v>362</v>
      </c>
      <c r="E1230" s="436"/>
      <c r="F1230" s="11"/>
      <c r="G1230" s="138">
        <v>310</v>
      </c>
      <c r="H1230" s="58" t="s">
        <v>661</v>
      </c>
      <c r="I1230" s="59">
        <v>4</v>
      </c>
      <c r="J1230" s="5">
        <f t="shared" si="125"/>
        <v>1.507537688442211E-3</v>
      </c>
      <c r="K1230" s="140" t="str">
        <f t="shared" si="124"/>
        <v/>
      </c>
      <c r="L1230" s="32"/>
      <c r="M1230" s="5">
        <f t="shared" si="126"/>
        <v>0</v>
      </c>
    </row>
    <row r="1231" spans="1:13" ht="15.6" customHeight="1" x14ac:dyDescent="0.4">
      <c r="A1231" s="432"/>
      <c r="B1231" s="434"/>
      <c r="C1231" s="422" t="s">
        <v>174</v>
      </c>
      <c r="D1231" s="422" t="s">
        <v>450</v>
      </c>
      <c r="E1231" s="436"/>
      <c r="F1231" s="11"/>
      <c r="G1231" s="138">
        <v>311</v>
      </c>
      <c r="H1231" s="58" t="s">
        <v>141</v>
      </c>
      <c r="I1231" s="59">
        <v>4</v>
      </c>
      <c r="J1231" s="5">
        <f t="shared" si="125"/>
        <v>1.507537688442211E-3</v>
      </c>
      <c r="K1231" s="140" t="str">
        <f t="shared" si="124"/>
        <v/>
      </c>
      <c r="L1231" s="32"/>
      <c r="M1231" s="5">
        <f t="shared" si="126"/>
        <v>0</v>
      </c>
    </row>
    <row r="1232" spans="1:13" ht="25.2" x14ac:dyDescent="0.4">
      <c r="A1232" s="432"/>
      <c r="B1232" s="434"/>
      <c r="C1232" s="422"/>
      <c r="D1232" s="422"/>
      <c r="E1232" s="436"/>
      <c r="F1232" s="11"/>
      <c r="G1232" s="138">
        <v>312</v>
      </c>
      <c r="H1232" s="58" t="s">
        <v>660</v>
      </c>
      <c r="I1232" s="59">
        <v>3</v>
      </c>
      <c r="J1232" s="5">
        <f t="shared" si="125"/>
        <v>1.1306532663316582E-3</v>
      </c>
      <c r="K1232" s="140" t="str">
        <f t="shared" si="124"/>
        <v/>
      </c>
      <c r="L1232" s="32"/>
      <c r="M1232" s="5">
        <f t="shared" si="126"/>
        <v>0</v>
      </c>
    </row>
    <row r="1233" spans="1:13" ht="37.799999999999997" x14ac:dyDescent="0.4">
      <c r="A1233" s="432"/>
      <c r="B1233" s="434"/>
      <c r="C1233" s="422"/>
      <c r="D1233" s="422"/>
      <c r="E1233" s="436"/>
      <c r="F1233" s="11"/>
      <c r="G1233" s="138">
        <v>313</v>
      </c>
      <c r="H1233" s="58" t="s">
        <v>884</v>
      </c>
      <c r="I1233" s="59">
        <v>3</v>
      </c>
      <c r="J1233" s="5">
        <f t="shared" si="125"/>
        <v>1.1306532663316582E-3</v>
      </c>
      <c r="K1233" s="140" t="str">
        <f t="shared" si="124"/>
        <v/>
      </c>
      <c r="L1233" s="32"/>
      <c r="M1233" s="5">
        <f t="shared" si="126"/>
        <v>0</v>
      </c>
    </row>
    <row r="1234" spans="1:13" ht="15.6" customHeight="1" x14ac:dyDescent="0.4">
      <c r="A1234" s="432"/>
      <c r="B1234" s="434"/>
      <c r="C1234" s="422" t="s">
        <v>175</v>
      </c>
      <c r="D1234" s="422" t="s">
        <v>511</v>
      </c>
      <c r="E1234" s="436"/>
      <c r="F1234" s="11"/>
      <c r="G1234" s="138">
        <v>314</v>
      </c>
      <c r="H1234" s="58" t="s">
        <v>953</v>
      </c>
      <c r="I1234" s="59">
        <v>3</v>
      </c>
      <c r="J1234" s="5">
        <f t="shared" si="125"/>
        <v>1.1306532663316582E-3</v>
      </c>
      <c r="K1234" s="140" t="str">
        <f t="shared" si="124"/>
        <v/>
      </c>
      <c r="L1234" s="32"/>
      <c r="M1234" s="5">
        <f t="shared" si="126"/>
        <v>0</v>
      </c>
    </row>
    <row r="1235" spans="1:13" ht="15.6" customHeight="1" x14ac:dyDescent="0.4">
      <c r="A1235" s="432"/>
      <c r="B1235" s="434"/>
      <c r="C1235" s="422"/>
      <c r="D1235" s="422"/>
      <c r="E1235" s="436"/>
      <c r="F1235" s="11"/>
      <c r="G1235" s="138">
        <v>315</v>
      </c>
      <c r="H1235" s="58" t="s">
        <v>142</v>
      </c>
      <c r="I1235" s="59">
        <v>4</v>
      </c>
      <c r="J1235" s="5">
        <f t="shared" si="125"/>
        <v>1.507537688442211E-3</v>
      </c>
      <c r="K1235" s="140" t="str">
        <f t="shared" si="124"/>
        <v/>
      </c>
      <c r="L1235" s="32"/>
      <c r="M1235" s="5">
        <f t="shared" si="126"/>
        <v>0</v>
      </c>
    </row>
    <row r="1236" spans="1:13" ht="15.6" customHeight="1" x14ac:dyDescent="0.4">
      <c r="A1236" s="432"/>
      <c r="B1236" s="434"/>
      <c r="C1236" s="422"/>
      <c r="D1236" s="422"/>
      <c r="E1236" s="436"/>
      <c r="F1236" s="11"/>
      <c r="G1236" s="138">
        <v>316</v>
      </c>
      <c r="H1236" s="58" t="s">
        <v>143</v>
      </c>
      <c r="I1236" s="59">
        <v>2</v>
      </c>
      <c r="J1236" s="5">
        <f t="shared" si="125"/>
        <v>7.537688442211055E-4</v>
      </c>
      <c r="K1236" s="140" t="str">
        <f t="shared" si="124"/>
        <v/>
      </c>
      <c r="L1236" s="32"/>
      <c r="M1236" s="5">
        <f t="shared" si="126"/>
        <v>0</v>
      </c>
    </row>
    <row r="1237" spans="1:13" ht="39.6" customHeight="1" x14ac:dyDescent="0.4">
      <c r="A1237" s="432"/>
      <c r="B1237" s="434"/>
      <c r="C1237" s="422" t="s">
        <v>187</v>
      </c>
      <c r="D1237" s="422" t="s">
        <v>464</v>
      </c>
      <c r="E1237" s="436"/>
      <c r="F1237" s="11"/>
      <c r="G1237" s="138">
        <v>317</v>
      </c>
      <c r="H1237" s="58" t="s">
        <v>383</v>
      </c>
      <c r="I1237" s="59">
        <v>6</v>
      </c>
      <c r="J1237" s="5">
        <f t="shared" si="125"/>
        <v>2.2613065326633165E-3</v>
      </c>
      <c r="K1237" s="140" t="str">
        <f t="shared" si="124"/>
        <v/>
      </c>
      <c r="L1237" s="32"/>
      <c r="M1237" s="5">
        <f t="shared" si="126"/>
        <v>0</v>
      </c>
    </row>
    <row r="1238" spans="1:13" ht="25.2" x14ac:dyDescent="0.4">
      <c r="A1238" s="432"/>
      <c r="B1238" s="434"/>
      <c r="C1238" s="422"/>
      <c r="D1238" s="422"/>
      <c r="E1238" s="436"/>
      <c r="F1238" s="11"/>
      <c r="G1238" s="138">
        <v>318</v>
      </c>
      <c r="H1238" s="58" t="s">
        <v>431</v>
      </c>
      <c r="I1238" s="59">
        <v>4</v>
      </c>
      <c r="J1238" s="5">
        <f t="shared" si="125"/>
        <v>1.507537688442211E-3</v>
      </c>
      <c r="K1238" s="140" t="str">
        <f t="shared" si="124"/>
        <v/>
      </c>
      <c r="L1238" s="32"/>
      <c r="M1238" s="5">
        <f t="shared" si="126"/>
        <v>0</v>
      </c>
    </row>
    <row r="1239" spans="1:13" ht="16.2" customHeight="1" thickBot="1" x14ac:dyDescent="0.45">
      <c r="A1239" s="433"/>
      <c r="B1239" s="435"/>
      <c r="C1239" s="425"/>
      <c r="D1239" s="425"/>
      <c r="E1239" s="437"/>
      <c r="F1239" s="11"/>
      <c r="G1239" s="417" t="s">
        <v>4</v>
      </c>
      <c r="H1239" s="418"/>
      <c r="I1239" s="65">
        <f>SUM(I1226:I1238)</f>
        <v>101</v>
      </c>
      <c r="J1239" s="42">
        <f>SUM(J1226:J1238)</f>
        <v>3.8065326633165815E-2</v>
      </c>
      <c r="K1239" s="140" t="str">
        <f t="shared" si="124"/>
        <v/>
      </c>
      <c r="L1239" s="14">
        <f>SUM(L1226:L1238)</f>
        <v>0</v>
      </c>
      <c r="M1239" s="42">
        <f>SUM(M1226:M1238)</f>
        <v>0</v>
      </c>
    </row>
    <row r="1240" spans="1:13" ht="6" customHeight="1" thickBot="1" x14ac:dyDescent="0.45">
      <c r="A1240" s="22"/>
      <c r="B1240" s="34"/>
      <c r="C1240" s="22"/>
      <c r="D1240" s="55"/>
      <c r="E1240" s="22"/>
      <c r="F1240" s="9"/>
      <c r="G1240" s="73"/>
      <c r="H1240" s="73"/>
      <c r="I1240" s="74"/>
      <c r="J1240" s="75"/>
      <c r="K1240" s="40"/>
      <c r="L1240" s="74"/>
      <c r="M1240" s="75"/>
    </row>
    <row r="1241" spans="1:13" x14ac:dyDescent="0.4">
      <c r="A1241" s="410" t="s">
        <v>847</v>
      </c>
      <c r="B1241" s="411"/>
      <c r="C1241" s="411"/>
      <c r="D1241" s="411"/>
      <c r="E1241" s="411"/>
      <c r="F1241" s="411"/>
      <c r="G1241" s="411"/>
      <c r="H1241" s="411"/>
      <c r="I1241" s="411"/>
      <c r="J1241" s="412"/>
      <c r="K1241" s="140"/>
      <c r="L1241" s="25" t="s">
        <v>69</v>
      </c>
      <c r="M1241" s="26" t="s">
        <v>77</v>
      </c>
    </row>
    <row r="1242" spans="1:13" x14ac:dyDescent="0.4">
      <c r="A1242" s="138">
        <f>G1226</f>
        <v>306</v>
      </c>
      <c r="B1242" s="449"/>
      <c r="C1242" s="450"/>
      <c r="D1242" s="450"/>
      <c r="E1242" s="450"/>
      <c r="F1242" s="450"/>
      <c r="G1242" s="450"/>
      <c r="H1242" s="450"/>
      <c r="I1242" s="450"/>
      <c r="J1242" s="451"/>
      <c r="K1242" s="40"/>
      <c r="L1242" s="28"/>
      <c r="M1242" s="29"/>
    </row>
    <row r="1243" spans="1:13" x14ac:dyDescent="0.4">
      <c r="A1243" s="138">
        <f t="shared" ref="A1243:A1254" si="127">G1227</f>
        <v>307</v>
      </c>
      <c r="B1243" s="449"/>
      <c r="C1243" s="450"/>
      <c r="D1243" s="450"/>
      <c r="E1243" s="450"/>
      <c r="F1243" s="450"/>
      <c r="G1243" s="450"/>
      <c r="H1243" s="450"/>
      <c r="I1243" s="450"/>
      <c r="J1243" s="451"/>
      <c r="K1243" s="40"/>
      <c r="L1243" s="28"/>
      <c r="M1243" s="29"/>
    </row>
    <row r="1244" spans="1:13" x14ac:dyDescent="0.4">
      <c r="A1244" s="138">
        <f t="shared" si="127"/>
        <v>308</v>
      </c>
      <c r="B1244" s="449"/>
      <c r="C1244" s="450"/>
      <c r="D1244" s="450"/>
      <c r="E1244" s="450"/>
      <c r="F1244" s="450"/>
      <c r="G1244" s="450"/>
      <c r="H1244" s="450"/>
      <c r="I1244" s="450"/>
      <c r="J1244" s="451"/>
      <c r="K1244" s="40"/>
      <c r="L1244" s="28"/>
      <c r="M1244" s="29"/>
    </row>
    <row r="1245" spans="1:13" x14ac:dyDescent="0.4">
      <c r="A1245" s="138">
        <f t="shared" si="127"/>
        <v>309</v>
      </c>
      <c r="B1245" s="449"/>
      <c r="C1245" s="450"/>
      <c r="D1245" s="450"/>
      <c r="E1245" s="450"/>
      <c r="F1245" s="450"/>
      <c r="G1245" s="450"/>
      <c r="H1245" s="450"/>
      <c r="I1245" s="450"/>
      <c r="J1245" s="451"/>
      <c r="K1245" s="40"/>
      <c r="L1245" s="28"/>
      <c r="M1245" s="29"/>
    </row>
    <row r="1246" spans="1:13" x14ac:dyDescent="0.4">
      <c r="A1246" s="138">
        <f t="shared" si="127"/>
        <v>310</v>
      </c>
      <c r="B1246" s="449"/>
      <c r="C1246" s="450"/>
      <c r="D1246" s="450"/>
      <c r="E1246" s="450"/>
      <c r="F1246" s="450"/>
      <c r="G1246" s="450"/>
      <c r="H1246" s="450"/>
      <c r="I1246" s="450"/>
      <c r="J1246" s="451"/>
      <c r="K1246" s="40"/>
      <c r="L1246" s="28"/>
      <c r="M1246" s="29"/>
    </row>
    <row r="1247" spans="1:13" x14ac:dyDescent="0.4">
      <c r="A1247" s="138">
        <f t="shared" si="127"/>
        <v>311</v>
      </c>
      <c r="B1247" s="449"/>
      <c r="C1247" s="450"/>
      <c r="D1247" s="450"/>
      <c r="E1247" s="450"/>
      <c r="F1247" s="450"/>
      <c r="G1247" s="450"/>
      <c r="H1247" s="450"/>
      <c r="I1247" s="450"/>
      <c r="J1247" s="451"/>
      <c r="K1247" s="40"/>
      <c r="L1247" s="28"/>
      <c r="M1247" s="29"/>
    </row>
    <row r="1248" spans="1:13" x14ac:dyDescent="0.4">
      <c r="A1248" s="138">
        <f t="shared" si="127"/>
        <v>312</v>
      </c>
      <c r="B1248" s="449"/>
      <c r="C1248" s="450"/>
      <c r="D1248" s="450"/>
      <c r="E1248" s="450"/>
      <c r="F1248" s="450"/>
      <c r="G1248" s="450"/>
      <c r="H1248" s="450"/>
      <c r="I1248" s="450"/>
      <c r="J1248" s="451"/>
      <c r="K1248" s="40"/>
      <c r="L1248" s="28"/>
      <c r="M1248" s="29"/>
    </row>
    <row r="1249" spans="1:13" x14ac:dyDescent="0.4">
      <c r="A1249" s="138">
        <f t="shared" si="127"/>
        <v>313</v>
      </c>
      <c r="B1249" s="449"/>
      <c r="C1249" s="450"/>
      <c r="D1249" s="450"/>
      <c r="E1249" s="450"/>
      <c r="F1249" s="450"/>
      <c r="G1249" s="450"/>
      <c r="H1249" s="450"/>
      <c r="I1249" s="450"/>
      <c r="J1249" s="451"/>
      <c r="K1249" s="40"/>
      <c r="L1249" s="28"/>
      <c r="M1249" s="29"/>
    </row>
    <row r="1250" spans="1:13" x14ac:dyDescent="0.4">
      <c r="A1250" s="138">
        <f t="shared" si="127"/>
        <v>314</v>
      </c>
      <c r="B1250" s="449"/>
      <c r="C1250" s="450"/>
      <c r="D1250" s="450"/>
      <c r="E1250" s="450"/>
      <c r="F1250" s="450"/>
      <c r="G1250" s="450"/>
      <c r="H1250" s="450"/>
      <c r="I1250" s="450"/>
      <c r="J1250" s="451"/>
      <c r="K1250" s="40"/>
      <c r="L1250" s="28"/>
      <c r="M1250" s="29"/>
    </row>
    <row r="1251" spans="1:13" x14ac:dyDescent="0.4">
      <c r="A1251" s="138">
        <f t="shared" si="127"/>
        <v>315</v>
      </c>
      <c r="B1251" s="449"/>
      <c r="C1251" s="450"/>
      <c r="D1251" s="450"/>
      <c r="E1251" s="450"/>
      <c r="F1251" s="450"/>
      <c r="G1251" s="450"/>
      <c r="H1251" s="450"/>
      <c r="I1251" s="450"/>
      <c r="J1251" s="451"/>
      <c r="K1251" s="40"/>
      <c r="L1251" s="28"/>
      <c r="M1251" s="29"/>
    </row>
    <row r="1252" spans="1:13" x14ac:dyDescent="0.4">
      <c r="A1252" s="138">
        <f t="shared" si="127"/>
        <v>316</v>
      </c>
      <c r="B1252" s="449"/>
      <c r="C1252" s="450"/>
      <c r="D1252" s="450"/>
      <c r="E1252" s="450"/>
      <c r="F1252" s="450"/>
      <c r="G1252" s="450"/>
      <c r="H1252" s="450"/>
      <c r="I1252" s="450"/>
      <c r="J1252" s="451"/>
      <c r="K1252" s="40"/>
      <c r="L1252" s="28"/>
      <c r="M1252" s="29"/>
    </row>
    <row r="1253" spans="1:13" x14ac:dyDescent="0.4">
      <c r="A1253" s="138">
        <f t="shared" si="127"/>
        <v>317</v>
      </c>
      <c r="B1253" s="449"/>
      <c r="C1253" s="450"/>
      <c r="D1253" s="450"/>
      <c r="E1253" s="450"/>
      <c r="F1253" s="450"/>
      <c r="G1253" s="450"/>
      <c r="H1253" s="450"/>
      <c r="I1253" s="450"/>
      <c r="J1253" s="451"/>
      <c r="K1253" s="40"/>
      <c r="L1253" s="28"/>
      <c r="M1253" s="29"/>
    </row>
    <row r="1254" spans="1:13" ht="13.2" thickBot="1" x14ac:dyDescent="0.45">
      <c r="A1254" s="139">
        <f t="shared" si="127"/>
        <v>318</v>
      </c>
      <c r="B1254" s="455"/>
      <c r="C1254" s="456"/>
      <c r="D1254" s="456"/>
      <c r="E1254" s="456"/>
      <c r="F1254" s="456"/>
      <c r="G1254" s="456"/>
      <c r="H1254" s="456"/>
      <c r="I1254" s="456"/>
      <c r="J1254" s="457"/>
      <c r="K1254" s="40"/>
      <c r="L1254" s="30"/>
      <c r="M1254" s="31"/>
    </row>
    <row r="1255" spans="1:13" ht="6" customHeight="1" thickBot="1" x14ac:dyDescent="0.45">
      <c r="A1255" s="22"/>
      <c r="B1255" s="34"/>
      <c r="C1255" s="22"/>
      <c r="D1255" s="55"/>
      <c r="E1255" s="22"/>
      <c r="F1255" s="9"/>
      <c r="G1255" s="73"/>
      <c r="H1255" s="73"/>
      <c r="I1255" s="74"/>
      <c r="J1255" s="75"/>
      <c r="K1255" s="40"/>
      <c r="L1255" s="74"/>
      <c r="M1255" s="75"/>
    </row>
    <row r="1256" spans="1:13" ht="37.950000000000003" customHeight="1" x14ac:dyDescent="0.4">
      <c r="A1256" s="442">
        <v>11.2</v>
      </c>
      <c r="B1256" s="445" t="s">
        <v>686</v>
      </c>
      <c r="C1256" s="142" t="s">
        <v>60</v>
      </c>
      <c r="D1256" s="144" t="s">
        <v>144</v>
      </c>
      <c r="E1256" s="446">
        <f>I1264</f>
        <v>26</v>
      </c>
      <c r="F1256" s="6"/>
      <c r="G1256" s="137">
        <v>319</v>
      </c>
      <c r="H1256" s="4" t="s">
        <v>824</v>
      </c>
      <c r="I1256" s="63">
        <v>3</v>
      </c>
      <c r="J1256" s="64">
        <f>I1256*15%/398</f>
        <v>1.1306532663316582E-3</v>
      </c>
      <c r="K1256" s="140" t="str">
        <f t="shared" si="124"/>
        <v/>
      </c>
      <c r="L1256" s="83"/>
      <c r="M1256" s="64">
        <f>L1256*15%/398</f>
        <v>0</v>
      </c>
    </row>
    <row r="1257" spans="1:13" ht="33" customHeight="1" x14ac:dyDescent="0.4">
      <c r="A1257" s="443"/>
      <c r="B1257" s="434"/>
      <c r="C1257" s="423" t="s">
        <v>138</v>
      </c>
      <c r="D1257" s="422" t="s">
        <v>451</v>
      </c>
      <c r="E1257" s="447"/>
      <c r="F1257" s="6"/>
      <c r="G1257" s="138">
        <v>320</v>
      </c>
      <c r="H1257" s="58" t="s">
        <v>483</v>
      </c>
      <c r="I1257" s="59">
        <v>4</v>
      </c>
      <c r="J1257" s="1">
        <f>I1257*15%/398</f>
        <v>1.507537688442211E-3</v>
      </c>
      <c r="K1257" s="140" t="str">
        <f t="shared" si="124"/>
        <v/>
      </c>
      <c r="L1257" s="32"/>
      <c r="M1257" s="1">
        <f>L1257*15%/398</f>
        <v>0</v>
      </c>
    </row>
    <row r="1258" spans="1:13" ht="23.4" customHeight="1" x14ac:dyDescent="0.4">
      <c r="A1258" s="443"/>
      <c r="B1258" s="434"/>
      <c r="C1258" s="423"/>
      <c r="D1258" s="422"/>
      <c r="E1258" s="447"/>
      <c r="F1258" s="6"/>
      <c r="G1258" s="138">
        <v>321</v>
      </c>
      <c r="H1258" s="58" t="s">
        <v>332</v>
      </c>
      <c r="I1258" s="59">
        <v>3</v>
      </c>
      <c r="J1258" s="1">
        <f t="shared" ref="J1258:J1263" si="128">I1258*15%/398</f>
        <v>1.1306532663316582E-3</v>
      </c>
      <c r="K1258" s="140" t="str">
        <f t="shared" si="124"/>
        <v/>
      </c>
      <c r="L1258" s="32"/>
      <c r="M1258" s="1">
        <f t="shared" ref="M1258:M1263" si="129">L1258*15%/398</f>
        <v>0</v>
      </c>
    </row>
    <row r="1259" spans="1:13" ht="28.95" customHeight="1" x14ac:dyDescent="0.4">
      <c r="A1259" s="443"/>
      <c r="B1259" s="434"/>
      <c r="C1259" s="423"/>
      <c r="D1259" s="422"/>
      <c r="E1259" s="447"/>
      <c r="F1259" s="6"/>
      <c r="G1259" s="138">
        <v>322</v>
      </c>
      <c r="H1259" s="58" t="s">
        <v>436</v>
      </c>
      <c r="I1259" s="59">
        <v>3</v>
      </c>
      <c r="J1259" s="1">
        <f t="shared" si="128"/>
        <v>1.1306532663316582E-3</v>
      </c>
      <c r="K1259" s="140" t="str">
        <f t="shared" si="124"/>
        <v/>
      </c>
      <c r="L1259" s="32"/>
      <c r="M1259" s="1">
        <f t="shared" si="129"/>
        <v>0</v>
      </c>
    </row>
    <row r="1260" spans="1:13" ht="50.4" x14ac:dyDescent="0.4">
      <c r="A1260" s="443"/>
      <c r="B1260" s="434"/>
      <c r="C1260" s="141" t="s">
        <v>139</v>
      </c>
      <c r="D1260" s="134" t="s">
        <v>512</v>
      </c>
      <c r="E1260" s="447"/>
      <c r="F1260" s="6"/>
      <c r="G1260" s="138">
        <v>323</v>
      </c>
      <c r="H1260" s="58" t="s">
        <v>876</v>
      </c>
      <c r="I1260" s="59">
        <v>6</v>
      </c>
      <c r="J1260" s="1">
        <f t="shared" si="128"/>
        <v>2.2613065326633165E-3</v>
      </c>
      <c r="K1260" s="140" t="str">
        <f t="shared" si="124"/>
        <v/>
      </c>
      <c r="L1260" s="32"/>
      <c r="M1260" s="1">
        <f t="shared" si="129"/>
        <v>0</v>
      </c>
    </row>
    <row r="1261" spans="1:13" ht="15.6" customHeight="1" x14ac:dyDescent="0.4">
      <c r="A1261" s="443"/>
      <c r="B1261" s="434"/>
      <c r="C1261" s="423" t="s">
        <v>140</v>
      </c>
      <c r="D1261" s="422" t="s">
        <v>432</v>
      </c>
      <c r="E1261" s="447"/>
      <c r="F1261" s="6"/>
      <c r="G1261" s="138">
        <v>324</v>
      </c>
      <c r="H1261" s="58" t="s">
        <v>384</v>
      </c>
      <c r="I1261" s="59">
        <v>2</v>
      </c>
      <c r="J1261" s="1">
        <f t="shared" si="128"/>
        <v>7.537688442211055E-4</v>
      </c>
      <c r="K1261" s="140" t="str">
        <f t="shared" si="124"/>
        <v/>
      </c>
      <c r="L1261" s="32">
        <v>2</v>
      </c>
      <c r="M1261" s="1">
        <f t="shared" si="129"/>
        <v>7.537688442211055E-4</v>
      </c>
    </row>
    <row r="1262" spans="1:13" ht="25.2" x14ac:dyDescent="0.4">
      <c r="A1262" s="443"/>
      <c r="B1262" s="434"/>
      <c r="C1262" s="423"/>
      <c r="D1262" s="422"/>
      <c r="E1262" s="447"/>
      <c r="F1262" s="6"/>
      <c r="G1262" s="138">
        <v>325</v>
      </c>
      <c r="H1262" s="58" t="s">
        <v>877</v>
      </c>
      <c r="I1262" s="59">
        <v>2</v>
      </c>
      <c r="J1262" s="1">
        <f t="shared" si="128"/>
        <v>7.537688442211055E-4</v>
      </c>
      <c r="K1262" s="140" t="str">
        <f t="shared" si="124"/>
        <v/>
      </c>
      <c r="L1262" s="32">
        <v>2</v>
      </c>
      <c r="M1262" s="1">
        <f t="shared" si="129"/>
        <v>7.537688442211055E-4</v>
      </c>
    </row>
    <row r="1263" spans="1:13" ht="25.2" x14ac:dyDescent="0.4">
      <c r="A1263" s="443"/>
      <c r="B1263" s="434"/>
      <c r="C1263" s="423"/>
      <c r="D1263" s="422"/>
      <c r="E1263" s="447"/>
      <c r="F1263" s="6"/>
      <c r="G1263" s="138">
        <v>326</v>
      </c>
      <c r="H1263" s="58" t="s">
        <v>145</v>
      </c>
      <c r="I1263" s="59">
        <v>3</v>
      </c>
      <c r="J1263" s="1">
        <f t="shared" si="128"/>
        <v>1.1306532663316582E-3</v>
      </c>
      <c r="K1263" s="140" t="str">
        <f t="shared" si="124"/>
        <v/>
      </c>
      <c r="L1263" s="32">
        <v>3</v>
      </c>
      <c r="M1263" s="1">
        <f t="shared" si="129"/>
        <v>1.1306532663316582E-3</v>
      </c>
    </row>
    <row r="1264" spans="1:13" ht="16.2" customHeight="1" thickBot="1" x14ac:dyDescent="0.45">
      <c r="A1264" s="444"/>
      <c r="B1264" s="435"/>
      <c r="C1264" s="424"/>
      <c r="D1264" s="425"/>
      <c r="E1264" s="448"/>
      <c r="F1264" s="6"/>
      <c r="G1264" s="417" t="s">
        <v>4</v>
      </c>
      <c r="H1264" s="418"/>
      <c r="I1264" s="60">
        <f>SUM(I1256:I1263)</f>
        <v>26</v>
      </c>
      <c r="J1264" s="2">
        <f>SUM(J1256:J1263)</f>
        <v>9.7989949748743723E-3</v>
      </c>
      <c r="K1264" s="140" t="str">
        <f t="shared" si="124"/>
        <v/>
      </c>
      <c r="L1264" s="3">
        <f>SUM(L1256:L1263)</f>
        <v>7</v>
      </c>
      <c r="M1264" s="2">
        <f>SUM(M1256:M1263)</f>
        <v>2.6381909547738692E-3</v>
      </c>
    </row>
    <row r="1265" spans="1:13" ht="6" customHeight="1" thickBot="1" x14ac:dyDescent="0.45">
      <c r="A1265" s="40"/>
      <c r="B1265" s="34"/>
      <c r="C1265" s="40"/>
      <c r="D1265" s="55"/>
      <c r="E1265" s="40"/>
      <c r="G1265" s="73"/>
      <c r="H1265" s="73"/>
      <c r="I1265" s="80"/>
      <c r="J1265" s="81"/>
      <c r="K1265" s="40"/>
      <c r="L1265" s="84"/>
      <c r="M1265" s="91"/>
    </row>
    <row r="1266" spans="1:13" x14ac:dyDescent="0.4">
      <c r="A1266" s="410" t="s">
        <v>847</v>
      </c>
      <c r="B1266" s="411"/>
      <c r="C1266" s="411"/>
      <c r="D1266" s="411"/>
      <c r="E1266" s="411"/>
      <c r="F1266" s="411"/>
      <c r="G1266" s="411"/>
      <c r="H1266" s="411"/>
      <c r="I1266" s="411"/>
      <c r="J1266" s="412"/>
      <c r="K1266" s="140"/>
      <c r="L1266" s="25" t="s">
        <v>69</v>
      </c>
      <c r="M1266" s="26" t="s">
        <v>77</v>
      </c>
    </row>
    <row r="1267" spans="1:13" x14ac:dyDescent="0.4">
      <c r="A1267" s="138">
        <f>G1256</f>
        <v>319</v>
      </c>
      <c r="B1267" s="419"/>
      <c r="C1267" s="419"/>
      <c r="D1267" s="419"/>
      <c r="E1267" s="419"/>
      <c r="F1267" s="419"/>
      <c r="G1267" s="419"/>
      <c r="H1267" s="419"/>
      <c r="I1267" s="419"/>
      <c r="J1267" s="420"/>
      <c r="K1267" s="40"/>
      <c r="L1267" s="28"/>
      <c r="M1267" s="29"/>
    </row>
    <row r="1268" spans="1:13" x14ac:dyDescent="0.4">
      <c r="A1268" s="138">
        <f t="shared" ref="A1268:A1274" si="130">G1257</f>
        <v>320</v>
      </c>
      <c r="B1268" s="419"/>
      <c r="C1268" s="419"/>
      <c r="D1268" s="419"/>
      <c r="E1268" s="419"/>
      <c r="F1268" s="419"/>
      <c r="G1268" s="419"/>
      <c r="H1268" s="419"/>
      <c r="I1268" s="419"/>
      <c r="J1268" s="420"/>
      <c r="K1268" s="40"/>
      <c r="L1268" s="28"/>
      <c r="M1268" s="29"/>
    </row>
    <row r="1269" spans="1:13" x14ac:dyDescent="0.4">
      <c r="A1269" s="138">
        <f t="shared" si="130"/>
        <v>321</v>
      </c>
      <c r="B1269" s="419"/>
      <c r="C1269" s="419"/>
      <c r="D1269" s="419"/>
      <c r="E1269" s="419"/>
      <c r="F1269" s="419"/>
      <c r="G1269" s="419"/>
      <c r="H1269" s="419"/>
      <c r="I1269" s="419"/>
      <c r="J1269" s="420"/>
      <c r="K1269" s="40"/>
      <c r="L1269" s="28"/>
      <c r="M1269" s="29"/>
    </row>
    <row r="1270" spans="1:13" x14ac:dyDescent="0.4">
      <c r="A1270" s="138">
        <f t="shared" si="130"/>
        <v>322</v>
      </c>
      <c r="B1270" s="419"/>
      <c r="C1270" s="419"/>
      <c r="D1270" s="419"/>
      <c r="E1270" s="419"/>
      <c r="F1270" s="419"/>
      <c r="G1270" s="419"/>
      <c r="H1270" s="419"/>
      <c r="I1270" s="419"/>
      <c r="J1270" s="420"/>
      <c r="K1270" s="40"/>
      <c r="L1270" s="28"/>
      <c r="M1270" s="29"/>
    </row>
    <row r="1271" spans="1:13" x14ac:dyDescent="0.4">
      <c r="A1271" s="138">
        <f t="shared" si="130"/>
        <v>323</v>
      </c>
      <c r="B1271" s="419"/>
      <c r="C1271" s="419"/>
      <c r="D1271" s="419"/>
      <c r="E1271" s="419"/>
      <c r="F1271" s="419"/>
      <c r="G1271" s="419"/>
      <c r="H1271" s="419"/>
      <c r="I1271" s="419"/>
      <c r="J1271" s="420"/>
      <c r="K1271" s="40"/>
      <c r="L1271" s="28"/>
      <c r="M1271" s="29"/>
    </row>
    <row r="1272" spans="1:13" x14ac:dyDescent="0.4">
      <c r="A1272" s="138">
        <f t="shared" si="130"/>
        <v>324</v>
      </c>
      <c r="B1272" s="419"/>
      <c r="C1272" s="419"/>
      <c r="D1272" s="419"/>
      <c r="E1272" s="419"/>
      <c r="F1272" s="419"/>
      <c r="G1272" s="419"/>
      <c r="H1272" s="419"/>
      <c r="I1272" s="419"/>
      <c r="J1272" s="420"/>
      <c r="K1272" s="40"/>
      <c r="L1272" s="28"/>
      <c r="M1272" s="29"/>
    </row>
    <row r="1273" spans="1:13" x14ac:dyDescent="0.4">
      <c r="A1273" s="138">
        <f t="shared" si="130"/>
        <v>325</v>
      </c>
      <c r="B1273" s="419"/>
      <c r="C1273" s="419"/>
      <c r="D1273" s="419"/>
      <c r="E1273" s="419"/>
      <c r="F1273" s="419"/>
      <c r="G1273" s="419"/>
      <c r="H1273" s="419"/>
      <c r="I1273" s="419"/>
      <c r="J1273" s="420"/>
      <c r="K1273" s="40"/>
      <c r="L1273" s="28"/>
      <c r="M1273" s="29"/>
    </row>
    <row r="1274" spans="1:13" ht="13.2" thickBot="1" x14ac:dyDescent="0.45">
      <c r="A1274" s="139">
        <f t="shared" si="130"/>
        <v>326</v>
      </c>
      <c r="B1274" s="440"/>
      <c r="C1274" s="440"/>
      <c r="D1274" s="440"/>
      <c r="E1274" s="440"/>
      <c r="F1274" s="440"/>
      <c r="G1274" s="440"/>
      <c r="H1274" s="440"/>
      <c r="I1274" s="440"/>
      <c r="J1274" s="441"/>
      <c r="K1274" s="40"/>
      <c r="L1274" s="30"/>
      <c r="M1274" s="31"/>
    </row>
    <row r="1275" spans="1:13" ht="6" customHeight="1" thickBot="1" x14ac:dyDescent="0.45">
      <c r="A1275" s="22"/>
      <c r="B1275" s="34"/>
      <c r="C1275" s="34"/>
      <c r="D1275" s="34"/>
      <c r="E1275" s="34"/>
      <c r="F1275" s="34"/>
      <c r="G1275" s="34"/>
      <c r="H1275" s="34"/>
      <c r="I1275" s="35"/>
      <c r="J1275" s="35"/>
      <c r="K1275" s="40"/>
      <c r="L1275" s="35"/>
      <c r="M1275" s="35"/>
    </row>
    <row r="1276" spans="1:13" ht="12.6" customHeight="1" x14ac:dyDescent="0.4">
      <c r="A1276" s="442">
        <v>11.3</v>
      </c>
      <c r="B1276" s="445" t="s">
        <v>523</v>
      </c>
      <c r="C1276" s="458" t="s">
        <v>61</v>
      </c>
      <c r="D1276" s="459" t="s">
        <v>513</v>
      </c>
      <c r="E1276" s="446">
        <f>I1287</f>
        <v>29</v>
      </c>
      <c r="F1276" s="48"/>
      <c r="G1276" s="137">
        <v>327</v>
      </c>
      <c r="H1276" s="4" t="s">
        <v>212</v>
      </c>
      <c r="I1276" s="63">
        <v>2</v>
      </c>
      <c r="J1276" s="64">
        <f>I1276*15%/398</f>
        <v>7.537688442211055E-4</v>
      </c>
      <c r="K1276" s="140" t="str">
        <f t="shared" si="124"/>
        <v/>
      </c>
      <c r="L1276" s="83">
        <v>2</v>
      </c>
      <c r="M1276" s="64">
        <f>L1276*15%/398</f>
        <v>7.537688442211055E-4</v>
      </c>
    </row>
    <row r="1277" spans="1:13" ht="15.6" customHeight="1" x14ac:dyDescent="0.4">
      <c r="A1277" s="443"/>
      <c r="B1277" s="434"/>
      <c r="C1277" s="423"/>
      <c r="D1277" s="422"/>
      <c r="E1277" s="447"/>
      <c r="F1277" s="48"/>
      <c r="G1277" s="138">
        <v>328</v>
      </c>
      <c r="H1277" s="58" t="s">
        <v>662</v>
      </c>
      <c r="I1277" s="59">
        <v>3</v>
      </c>
      <c r="J1277" s="1">
        <f>I1277*15%/398</f>
        <v>1.1306532663316582E-3</v>
      </c>
      <c r="K1277" s="140" t="str">
        <f t="shared" si="124"/>
        <v/>
      </c>
      <c r="L1277" s="32">
        <v>3</v>
      </c>
      <c r="M1277" s="1">
        <f>L1277*15%/398</f>
        <v>1.1306532663316582E-3</v>
      </c>
    </row>
    <row r="1278" spans="1:13" ht="25.2" x14ac:dyDescent="0.4">
      <c r="A1278" s="443"/>
      <c r="B1278" s="434"/>
      <c r="C1278" s="423"/>
      <c r="D1278" s="422"/>
      <c r="E1278" s="447"/>
      <c r="F1278" s="48"/>
      <c r="G1278" s="138">
        <v>329</v>
      </c>
      <c r="H1278" s="58" t="s">
        <v>514</v>
      </c>
      <c r="I1278" s="59">
        <v>2</v>
      </c>
      <c r="J1278" s="1">
        <f t="shared" ref="J1278:J1286" si="131">I1278*15%/398</f>
        <v>7.537688442211055E-4</v>
      </c>
      <c r="K1278" s="140" t="str">
        <f t="shared" si="124"/>
        <v/>
      </c>
      <c r="L1278" s="32">
        <v>2</v>
      </c>
      <c r="M1278" s="1">
        <f t="shared" ref="M1278:M1286" si="132">L1278*15%/398</f>
        <v>7.537688442211055E-4</v>
      </c>
    </row>
    <row r="1279" spans="1:13" ht="15.6" customHeight="1" x14ac:dyDescent="0.4">
      <c r="A1279" s="443"/>
      <c r="B1279" s="434"/>
      <c r="C1279" s="423"/>
      <c r="D1279" s="422"/>
      <c r="E1279" s="447"/>
      <c r="F1279" s="48"/>
      <c r="G1279" s="138">
        <v>330</v>
      </c>
      <c r="H1279" s="58" t="s">
        <v>208</v>
      </c>
      <c r="I1279" s="59">
        <v>2</v>
      </c>
      <c r="J1279" s="1">
        <f t="shared" si="131"/>
        <v>7.537688442211055E-4</v>
      </c>
      <c r="K1279" s="140" t="str">
        <f t="shared" si="124"/>
        <v/>
      </c>
      <c r="L1279" s="32">
        <v>2</v>
      </c>
      <c r="M1279" s="1">
        <f t="shared" si="132"/>
        <v>7.537688442211055E-4</v>
      </c>
    </row>
    <row r="1280" spans="1:13" ht="25.2" x14ac:dyDescent="0.4">
      <c r="A1280" s="443"/>
      <c r="B1280" s="434"/>
      <c r="C1280" s="423"/>
      <c r="D1280" s="422"/>
      <c r="E1280" s="447"/>
      <c r="F1280" s="48"/>
      <c r="G1280" s="138">
        <v>331</v>
      </c>
      <c r="H1280" s="58" t="s">
        <v>146</v>
      </c>
      <c r="I1280" s="59">
        <v>2</v>
      </c>
      <c r="J1280" s="1">
        <f t="shared" si="131"/>
        <v>7.537688442211055E-4</v>
      </c>
      <c r="K1280" s="140" t="str">
        <f t="shared" si="124"/>
        <v/>
      </c>
      <c r="L1280" s="32">
        <v>2</v>
      </c>
      <c r="M1280" s="1">
        <f t="shared" si="132"/>
        <v>7.537688442211055E-4</v>
      </c>
    </row>
    <row r="1281" spans="1:13" ht="15.6" customHeight="1" x14ac:dyDescent="0.4">
      <c r="A1281" s="443"/>
      <c r="B1281" s="434"/>
      <c r="C1281" s="423"/>
      <c r="D1281" s="422"/>
      <c r="E1281" s="447"/>
      <c r="F1281" s="48"/>
      <c r="G1281" s="138">
        <v>332</v>
      </c>
      <c r="H1281" s="58" t="s">
        <v>875</v>
      </c>
      <c r="I1281" s="59">
        <v>2</v>
      </c>
      <c r="J1281" s="1">
        <f t="shared" si="131"/>
        <v>7.537688442211055E-4</v>
      </c>
      <c r="K1281" s="140" t="str">
        <f t="shared" si="124"/>
        <v/>
      </c>
      <c r="L1281" s="32">
        <v>2</v>
      </c>
      <c r="M1281" s="1">
        <f t="shared" si="132"/>
        <v>7.537688442211055E-4</v>
      </c>
    </row>
    <row r="1282" spans="1:13" ht="15.6" customHeight="1" x14ac:dyDescent="0.4">
      <c r="A1282" s="443"/>
      <c r="B1282" s="434"/>
      <c r="C1282" s="423"/>
      <c r="D1282" s="422"/>
      <c r="E1282" s="447"/>
      <c r="F1282" s="48"/>
      <c r="G1282" s="138">
        <v>333</v>
      </c>
      <c r="H1282" s="58" t="s">
        <v>653</v>
      </c>
      <c r="I1282" s="59">
        <v>2</v>
      </c>
      <c r="J1282" s="1">
        <f t="shared" si="131"/>
        <v>7.537688442211055E-4</v>
      </c>
      <c r="K1282" s="140" t="str">
        <f t="shared" si="124"/>
        <v/>
      </c>
      <c r="L1282" s="32">
        <v>2</v>
      </c>
      <c r="M1282" s="1">
        <f t="shared" si="132"/>
        <v>7.537688442211055E-4</v>
      </c>
    </row>
    <row r="1283" spans="1:13" ht="15.6" customHeight="1" x14ac:dyDescent="0.4">
      <c r="A1283" s="443"/>
      <c r="B1283" s="434"/>
      <c r="C1283" s="423"/>
      <c r="D1283" s="422"/>
      <c r="E1283" s="447"/>
      <c r="F1283" s="6"/>
      <c r="G1283" s="138">
        <v>334</v>
      </c>
      <c r="H1283" s="58" t="s">
        <v>147</v>
      </c>
      <c r="I1283" s="59">
        <v>4</v>
      </c>
      <c r="J1283" s="1">
        <f t="shared" si="131"/>
        <v>1.507537688442211E-3</v>
      </c>
      <c r="K1283" s="140" t="str">
        <f t="shared" si="124"/>
        <v/>
      </c>
      <c r="L1283" s="32">
        <v>4</v>
      </c>
      <c r="M1283" s="1">
        <f t="shared" si="132"/>
        <v>1.507537688442211E-3</v>
      </c>
    </row>
    <row r="1284" spans="1:13" ht="15.6" customHeight="1" x14ac:dyDescent="0.4">
      <c r="A1284" s="443"/>
      <c r="B1284" s="434"/>
      <c r="C1284" s="423"/>
      <c r="D1284" s="422"/>
      <c r="E1284" s="447"/>
      <c r="F1284" s="6"/>
      <c r="G1284" s="138">
        <v>335</v>
      </c>
      <c r="H1284" s="58" t="s">
        <v>664</v>
      </c>
      <c r="I1284" s="59">
        <v>3</v>
      </c>
      <c r="J1284" s="1">
        <f t="shared" si="131"/>
        <v>1.1306532663316582E-3</v>
      </c>
      <c r="K1284" s="140" t="str">
        <f t="shared" si="124"/>
        <v/>
      </c>
      <c r="L1284" s="32">
        <v>3</v>
      </c>
      <c r="M1284" s="1">
        <f t="shared" si="132"/>
        <v>1.1306532663316582E-3</v>
      </c>
    </row>
    <row r="1285" spans="1:13" ht="15.6" customHeight="1" x14ac:dyDescent="0.4">
      <c r="A1285" s="443"/>
      <c r="B1285" s="434"/>
      <c r="C1285" s="423"/>
      <c r="D1285" s="422"/>
      <c r="E1285" s="447"/>
      <c r="F1285" s="6"/>
      <c r="G1285" s="138">
        <v>336</v>
      </c>
      <c r="H1285" s="183" t="s">
        <v>480</v>
      </c>
      <c r="I1285" s="59">
        <v>4</v>
      </c>
      <c r="J1285" s="1">
        <f t="shared" si="131"/>
        <v>1.507537688442211E-3</v>
      </c>
      <c r="K1285" s="140" t="str">
        <f t="shared" si="124"/>
        <v/>
      </c>
      <c r="L1285" s="32">
        <v>4</v>
      </c>
      <c r="M1285" s="1">
        <f t="shared" si="132"/>
        <v>1.507537688442211E-3</v>
      </c>
    </row>
    <row r="1286" spans="1:13" ht="15.6" customHeight="1" x14ac:dyDescent="0.4">
      <c r="A1286" s="443"/>
      <c r="B1286" s="434"/>
      <c r="C1286" s="423"/>
      <c r="D1286" s="422"/>
      <c r="E1286" s="447"/>
      <c r="F1286" s="6"/>
      <c r="G1286" s="138">
        <v>337</v>
      </c>
      <c r="H1286" s="58" t="s">
        <v>148</v>
      </c>
      <c r="I1286" s="59">
        <v>3</v>
      </c>
      <c r="J1286" s="1">
        <f t="shared" si="131"/>
        <v>1.1306532663316582E-3</v>
      </c>
      <c r="K1286" s="140" t="str">
        <f t="shared" si="124"/>
        <v/>
      </c>
      <c r="L1286" s="32">
        <v>3</v>
      </c>
      <c r="M1286" s="1">
        <f t="shared" si="132"/>
        <v>1.1306532663316582E-3</v>
      </c>
    </row>
    <row r="1287" spans="1:13" ht="16.2" customHeight="1" thickBot="1" x14ac:dyDescent="0.45">
      <c r="A1287" s="444"/>
      <c r="B1287" s="435"/>
      <c r="C1287" s="424"/>
      <c r="D1287" s="425"/>
      <c r="E1287" s="448"/>
      <c r="F1287" s="6"/>
      <c r="G1287" s="417" t="s">
        <v>4</v>
      </c>
      <c r="H1287" s="418"/>
      <c r="I1287" s="60">
        <f>SUM(I1276:I1286)</f>
        <v>29</v>
      </c>
      <c r="J1287" s="2">
        <f>SUM(J1276:J1286)</f>
        <v>1.0929648241206031E-2</v>
      </c>
      <c r="K1287" s="140" t="str">
        <f t="shared" si="124"/>
        <v/>
      </c>
      <c r="L1287" s="3">
        <f>SUM(L1276:L1286)</f>
        <v>29</v>
      </c>
      <c r="M1287" s="2">
        <f>SUM(M1276:M1286)</f>
        <v>1.0929648241206031E-2</v>
      </c>
    </row>
    <row r="1288" spans="1:13" ht="6" customHeight="1" thickBot="1" x14ac:dyDescent="0.45">
      <c r="K1288" s="40"/>
    </row>
    <row r="1289" spans="1:13" x14ac:dyDescent="0.4">
      <c r="A1289" s="410" t="s">
        <v>847</v>
      </c>
      <c r="B1289" s="411"/>
      <c r="C1289" s="411"/>
      <c r="D1289" s="411"/>
      <c r="E1289" s="411"/>
      <c r="F1289" s="411"/>
      <c r="G1289" s="411"/>
      <c r="H1289" s="411"/>
      <c r="I1289" s="411"/>
      <c r="J1289" s="412"/>
      <c r="K1289" s="140"/>
      <c r="L1289" s="25" t="s">
        <v>69</v>
      </c>
      <c r="M1289" s="26" t="s">
        <v>77</v>
      </c>
    </row>
    <row r="1290" spans="1:13" x14ac:dyDescent="0.4">
      <c r="A1290" s="138">
        <f>G1276</f>
        <v>327</v>
      </c>
      <c r="B1290" s="419"/>
      <c r="C1290" s="419"/>
      <c r="D1290" s="419"/>
      <c r="E1290" s="419"/>
      <c r="F1290" s="419"/>
      <c r="G1290" s="419"/>
      <c r="H1290" s="419"/>
      <c r="I1290" s="419"/>
      <c r="J1290" s="420"/>
      <c r="K1290" s="40"/>
      <c r="L1290" s="28"/>
      <c r="M1290" s="29"/>
    </row>
    <row r="1291" spans="1:13" x14ac:dyDescent="0.4">
      <c r="A1291" s="138">
        <f t="shared" ref="A1291:A1300" si="133">G1277</f>
        <v>328</v>
      </c>
      <c r="B1291" s="419"/>
      <c r="C1291" s="419"/>
      <c r="D1291" s="419"/>
      <c r="E1291" s="419"/>
      <c r="F1291" s="419"/>
      <c r="G1291" s="419"/>
      <c r="H1291" s="419"/>
      <c r="I1291" s="419"/>
      <c r="J1291" s="420"/>
      <c r="K1291" s="40"/>
      <c r="L1291" s="28"/>
      <c r="M1291" s="29"/>
    </row>
    <row r="1292" spans="1:13" x14ac:dyDescent="0.4">
      <c r="A1292" s="138">
        <f t="shared" si="133"/>
        <v>329</v>
      </c>
      <c r="B1292" s="419"/>
      <c r="C1292" s="419"/>
      <c r="D1292" s="419"/>
      <c r="E1292" s="419"/>
      <c r="F1292" s="419"/>
      <c r="G1292" s="419"/>
      <c r="H1292" s="419"/>
      <c r="I1292" s="419"/>
      <c r="J1292" s="420"/>
      <c r="K1292" s="40"/>
      <c r="L1292" s="28"/>
      <c r="M1292" s="29"/>
    </row>
    <row r="1293" spans="1:13" x14ac:dyDescent="0.4">
      <c r="A1293" s="138">
        <f t="shared" si="133"/>
        <v>330</v>
      </c>
      <c r="B1293" s="419"/>
      <c r="C1293" s="419"/>
      <c r="D1293" s="419"/>
      <c r="E1293" s="419"/>
      <c r="F1293" s="419"/>
      <c r="G1293" s="419"/>
      <c r="H1293" s="419"/>
      <c r="I1293" s="419"/>
      <c r="J1293" s="420"/>
      <c r="K1293" s="40"/>
      <c r="L1293" s="28"/>
      <c r="M1293" s="29"/>
    </row>
    <row r="1294" spans="1:13" x14ac:dyDescent="0.4">
      <c r="A1294" s="138">
        <f t="shared" si="133"/>
        <v>331</v>
      </c>
      <c r="B1294" s="419"/>
      <c r="C1294" s="419"/>
      <c r="D1294" s="419"/>
      <c r="E1294" s="419"/>
      <c r="F1294" s="419"/>
      <c r="G1294" s="419"/>
      <c r="H1294" s="419"/>
      <c r="I1294" s="419"/>
      <c r="J1294" s="420"/>
      <c r="K1294" s="40"/>
      <c r="L1294" s="28"/>
      <c r="M1294" s="29"/>
    </row>
    <row r="1295" spans="1:13" x14ac:dyDescent="0.4">
      <c r="A1295" s="138">
        <f t="shared" si="133"/>
        <v>332</v>
      </c>
      <c r="B1295" s="419"/>
      <c r="C1295" s="419"/>
      <c r="D1295" s="419"/>
      <c r="E1295" s="419"/>
      <c r="F1295" s="419"/>
      <c r="G1295" s="419"/>
      <c r="H1295" s="419"/>
      <c r="I1295" s="419"/>
      <c r="J1295" s="420"/>
      <c r="K1295" s="40"/>
      <c r="L1295" s="28"/>
      <c r="M1295" s="29"/>
    </row>
    <row r="1296" spans="1:13" x14ac:dyDescent="0.4">
      <c r="A1296" s="138">
        <f t="shared" si="133"/>
        <v>333</v>
      </c>
      <c r="B1296" s="419"/>
      <c r="C1296" s="419"/>
      <c r="D1296" s="419"/>
      <c r="E1296" s="419"/>
      <c r="F1296" s="419"/>
      <c r="G1296" s="419"/>
      <c r="H1296" s="419"/>
      <c r="I1296" s="419"/>
      <c r="J1296" s="420"/>
      <c r="K1296" s="40"/>
      <c r="L1296" s="28"/>
      <c r="M1296" s="29"/>
    </row>
    <row r="1297" spans="1:13" x14ac:dyDescent="0.4">
      <c r="A1297" s="138">
        <f t="shared" si="133"/>
        <v>334</v>
      </c>
      <c r="B1297" s="419"/>
      <c r="C1297" s="419"/>
      <c r="D1297" s="419"/>
      <c r="E1297" s="419"/>
      <c r="F1297" s="419"/>
      <c r="G1297" s="419"/>
      <c r="H1297" s="419"/>
      <c r="I1297" s="419"/>
      <c r="J1297" s="420"/>
      <c r="K1297" s="40"/>
      <c r="L1297" s="28"/>
      <c r="M1297" s="29"/>
    </row>
    <row r="1298" spans="1:13" x14ac:dyDescent="0.4">
      <c r="A1298" s="138">
        <f t="shared" si="133"/>
        <v>335</v>
      </c>
      <c r="B1298" s="419"/>
      <c r="C1298" s="419"/>
      <c r="D1298" s="419"/>
      <c r="E1298" s="419"/>
      <c r="F1298" s="419"/>
      <c r="G1298" s="419"/>
      <c r="H1298" s="419"/>
      <c r="I1298" s="419"/>
      <c r="J1298" s="420"/>
      <c r="K1298" s="40"/>
      <c r="L1298" s="28"/>
      <c r="M1298" s="29"/>
    </row>
    <row r="1299" spans="1:13" x14ac:dyDescent="0.4">
      <c r="A1299" s="138">
        <f t="shared" si="133"/>
        <v>336</v>
      </c>
      <c r="B1299" s="419"/>
      <c r="C1299" s="419"/>
      <c r="D1299" s="419"/>
      <c r="E1299" s="419"/>
      <c r="F1299" s="419"/>
      <c r="G1299" s="419"/>
      <c r="H1299" s="419"/>
      <c r="I1299" s="419"/>
      <c r="J1299" s="420"/>
      <c r="K1299" s="40"/>
      <c r="L1299" s="28"/>
      <c r="M1299" s="29"/>
    </row>
    <row r="1300" spans="1:13" ht="13.2" thickBot="1" x14ac:dyDescent="0.45">
      <c r="A1300" s="139">
        <f t="shared" si="133"/>
        <v>337</v>
      </c>
      <c r="B1300" s="440"/>
      <c r="C1300" s="440"/>
      <c r="D1300" s="440"/>
      <c r="E1300" s="440"/>
      <c r="F1300" s="440"/>
      <c r="G1300" s="440"/>
      <c r="H1300" s="440"/>
      <c r="I1300" s="440"/>
      <c r="J1300" s="441"/>
      <c r="K1300" s="40"/>
      <c r="L1300" s="30"/>
      <c r="M1300" s="31"/>
    </row>
    <row r="1301" spans="1:13" x14ac:dyDescent="0.4">
      <c r="A1301" s="140"/>
      <c r="B1301" s="55"/>
      <c r="C1301" s="55"/>
      <c r="D1301" s="55"/>
      <c r="E1301" s="55"/>
      <c r="F1301" s="55"/>
      <c r="G1301" s="55"/>
      <c r="H1301" s="55"/>
      <c r="I1301" s="55"/>
      <c r="J1301" s="55"/>
      <c r="K1301" s="40"/>
      <c r="L1301" s="22"/>
      <c r="M1301" s="22"/>
    </row>
  </sheetData>
  <sheetProtection password="CA61" sheet="1" objects="1" scenarios="1" formatRows="0" insertRows="0"/>
  <mergeCells count="1724">
    <mergeCell ref="B1295:J1295"/>
    <mergeCell ref="B1296:J1296"/>
    <mergeCell ref="B1297:J1297"/>
    <mergeCell ref="B1298:J1298"/>
    <mergeCell ref="B1299:J1299"/>
    <mergeCell ref="B1300:J1300"/>
    <mergeCell ref="A1289:J1289"/>
    <mergeCell ref="B1290:J1290"/>
    <mergeCell ref="B1291:J1291"/>
    <mergeCell ref="B1292:J1292"/>
    <mergeCell ref="B1293:J1293"/>
    <mergeCell ref="B1294:J1294"/>
    <mergeCell ref="B1271:J1271"/>
    <mergeCell ref="B1272:J1272"/>
    <mergeCell ref="B1273:J1273"/>
    <mergeCell ref="B1274:J1274"/>
    <mergeCell ref="A1276:A1287"/>
    <mergeCell ref="B1276:B1287"/>
    <mergeCell ref="C1276:C1287"/>
    <mergeCell ref="D1276:D1287"/>
    <mergeCell ref="E1276:E1287"/>
    <mergeCell ref="G1287:H1287"/>
    <mergeCell ref="G1264:H1264"/>
    <mergeCell ref="A1266:J1266"/>
    <mergeCell ref="B1267:J1267"/>
    <mergeCell ref="B1268:J1268"/>
    <mergeCell ref="B1269:J1269"/>
    <mergeCell ref="B1270:J1270"/>
    <mergeCell ref="B1252:J1252"/>
    <mergeCell ref="B1253:J1253"/>
    <mergeCell ref="B1254:J1254"/>
    <mergeCell ref="A1256:A1264"/>
    <mergeCell ref="B1256:B1264"/>
    <mergeCell ref="E1256:E1264"/>
    <mergeCell ref="C1257:C1259"/>
    <mergeCell ref="D1257:D1259"/>
    <mergeCell ref="C1261:C1264"/>
    <mergeCell ref="D1261:D1264"/>
    <mergeCell ref="B1246:J1246"/>
    <mergeCell ref="B1247:J1247"/>
    <mergeCell ref="B1248:J1248"/>
    <mergeCell ref="B1249:J1249"/>
    <mergeCell ref="B1250:J1250"/>
    <mergeCell ref="B1251:J1251"/>
    <mergeCell ref="G1239:H1239"/>
    <mergeCell ref="A1241:J1241"/>
    <mergeCell ref="B1242:J1242"/>
    <mergeCell ref="B1243:J1243"/>
    <mergeCell ref="B1244:J1244"/>
    <mergeCell ref="B1245:J1245"/>
    <mergeCell ref="C1231:C1233"/>
    <mergeCell ref="D1231:D1233"/>
    <mergeCell ref="C1234:C1236"/>
    <mergeCell ref="D1234:D1236"/>
    <mergeCell ref="C1237:C1239"/>
    <mergeCell ref="D1237:D1239"/>
    <mergeCell ref="H1224:H1225"/>
    <mergeCell ref="I1224:I1225"/>
    <mergeCell ref="J1224:J1225"/>
    <mergeCell ref="L1224:M1224"/>
    <mergeCell ref="A1226:A1239"/>
    <mergeCell ref="B1226:B1239"/>
    <mergeCell ref="E1226:E1239"/>
    <mergeCell ref="C1227:C1229"/>
    <mergeCell ref="D1227:D1229"/>
    <mergeCell ref="F1227:F1228"/>
    <mergeCell ref="A1224:A1225"/>
    <mergeCell ref="B1224:B1225"/>
    <mergeCell ref="C1224:C1225"/>
    <mergeCell ref="D1224:D1225"/>
    <mergeCell ref="E1224:E1225"/>
    <mergeCell ref="G1224:G1225"/>
    <mergeCell ref="G1217:H1217"/>
    <mergeCell ref="A1219:J1219"/>
    <mergeCell ref="B1220:J1220"/>
    <mergeCell ref="B1221:J1221"/>
    <mergeCell ref="A1223:E1223"/>
    <mergeCell ref="G1223:H1223"/>
    <mergeCell ref="I1223:J1223"/>
    <mergeCell ref="B1209:J1209"/>
    <mergeCell ref="B1210:J1210"/>
    <mergeCell ref="B1211:J1211"/>
    <mergeCell ref="B1212:J1212"/>
    <mergeCell ref="B1213:J1213"/>
    <mergeCell ref="A1215:A1217"/>
    <mergeCell ref="B1215:B1217"/>
    <mergeCell ref="C1215:C1217"/>
    <mergeCell ref="D1215:D1217"/>
    <mergeCell ref="E1215:E1217"/>
    <mergeCell ref="C1202:C1204"/>
    <mergeCell ref="D1202:D1204"/>
    <mergeCell ref="G1204:H1204"/>
    <mergeCell ref="A1206:J1206"/>
    <mergeCell ref="B1207:J1207"/>
    <mergeCell ref="B1208:J1208"/>
    <mergeCell ref="B1191:J1191"/>
    <mergeCell ref="B1192:J1192"/>
    <mergeCell ref="B1193:J1193"/>
    <mergeCell ref="B1194:J1194"/>
    <mergeCell ref="B1195:J1195"/>
    <mergeCell ref="A1197:A1204"/>
    <mergeCell ref="B1197:B1204"/>
    <mergeCell ref="C1197:C1201"/>
    <mergeCell ref="D1197:D1201"/>
    <mergeCell ref="E1197:E1204"/>
    <mergeCell ref="A1185:J1185"/>
    <mergeCell ref="B1186:J1186"/>
    <mergeCell ref="B1187:J1187"/>
    <mergeCell ref="B1188:J1188"/>
    <mergeCell ref="B1189:J1189"/>
    <mergeCell ref="B1190:J1190"/>
    <mergeCell ref="J1171:J1172"/>
    <mergeCell ref="L1171:M1171"/>
    <mergeCell ref="A1173:A1183"/>
    <mergeCell ref="B1173:B1183"/>
    <mergeCell ref="C1173:C1180"/>
    <mergeCell ref="D1173:D1180"/>
    <mergeCell ref="E1173:E1183"/>
    <mergeCell ref="C1181:C1183"/>
    <mergeCell ref="D1181:D1183"/>
    <mergeCell ref="G1183:H1183"/>
    <mergeCell ref="C1171:C1172"/>
    <mergeCell ref="D1171:D1172"/>
    <mergeCell ref="E1171:E1172"/>
    <mergeCell ref="G1171:G1172"/>
    <mergeCell ref="H1171:H1172"/>
    <mergeCell ref="I1171:I1172"/>
    <mergeCell ref="G1164:H1164"/>
    <mergeCell ref="A1166:J1166"/>
    <mergeCell ref="B1167:J1167"/>
    <mergeCell ref="B1168:J1168"/>
    <mergeCell ref="A1170:E1170"/>
    <mergeCell ref="F1170:F1171"/>
    <mergeCell ref="G1170:H1170"/>
    <mergeCell ref="I1170:J1170"/>
    <mergeCell ref="A1171:A1172"/>
    <mergeCell ref="B1171:B1172"/>
    <mergeCell ref="A1162:A1164"/>
    <mergeCell ref="B1162:B1164"/>
    <mergeCell ref="C1162:C1164"/>
    <mergeCell ref="D1162:D1164"/>
    <mergeCell ref="E1162:E1164"/>
    <mergeCell ref="F1162:F1163"/>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A1143:J1143"/>
    <mergeCell ref="B1144:J1144"/>
    <mergeCell ref="B1145:J1145"/>
    <mergeCell ref="B1146:J1146"/>
    <mergeCell ref="B1147:J1147"/>
    <mergeCell ref="B1148:J1148"/>
    <mergeCell ref="C1138:C1139"/>
    <mergeCell ref="D1138:D1139"/>
    <mergeCell ref="F1138:F1139"/>
    <mergeCell ref="C1140:C1141"/>
    <mergeCell ref="D1140:D1141"/>
    <mergeCell ref="G1141:H1141"/>
    <mergeCell ref="C1132:C1134"/>
    <mergeCell ref="D1132:D1134"/>
    <mergeCell ref="F1132:F1134"/>
    <mergeCell ref="C1135:C1137"/>
    <mergeCell ref="D1135:D1137"/>
    <mergeCell ref="F1135:F1137"/>
    <mergeCell ref="L1122:M1122"/>
    <mergeCell ref="A1124:A1141"/>
    <mergeCell ref="B1124:B1141"/>
    <mergeCell ref="C1124:C1127"/>
    <mergeCell ref="D1124:D1127"/>
    <mergeCell ref="E1124:E1141"/>
    <mergeCell ref="F1124:F1127"/>
    <mergeCell ref="C1128:C1131"/>
    <mergeCell ref="D1128:D1131"/>
    <mergeCell ref="F1128:F1131"/>
    <mergeCell ref="D1122:D1123"/>
    <mergeCell ref="E1122:E1123"/>
    <mergeCell ref="G1122:G1123"/>
    <mergeCell ref="H1122:H1123"/>
    <mergeCell ref="I1122:I1123"/>
    <mergeCell ref="J1122:J1123"/>
    <mergeCell ref="B1117:J1117"/>
    <mergeCell ref="B1118:J1118"/>
    <mergeCell ref="B1119:J1119"/>
    <mergeCell ref="A1121:E1121"/>
    <mergeCell ref="F1121:F1122"/>
    <mergeCell ref="G1121:H1121"/>
    <mergeCell ref="I1121:J1121"/>
    <mergeCell ref="A1122:A1123"/>
    <mergeCell ref="B1122:B1123"/>
    <mergeCell ref="C1122:C1123"/>
    <mergeCell ref="B1111:J1111"/>
    <mergeCell ref="B1112:J1112"/>
    <mergeCell ref="B1113:J1113"/>
    <mergeCell ref="B1114:J1114"/>
    <mergeCell ref="B1115:J1115"/>
    <mergeCell ref="B1116:J1116"/>
    <mergeCell ref="A1105:J1105"/>
    <mergeCell ref="B1106:J1106"/>
    <mergeCell ref="B1107:J1107"/>
    <mergeCell ref="B1108:J1108"/>
    <mergeCell ref="B1109:J1109"/>
    <mergeCell ref="B1110:J1110"/>
    <mergeCell ref="D1098:D1099"/>
    <mergeCell ref="F1098:F1099"/>
    <mergeCell ref="C1100:C1103"/>
    <mergeCell ref="D1100:D1103"/>
    <mergeCell ref="F1100:F1102"/>
    <mergeCell ref="G1103:H1103"/>
    <mergeCell ref="A1089:A1103"/>
    <mergeCell ref="B1089:B1103"/>
    <mergeCell ref="E1089:E1103"/>
    <mergeCell ref="C1090:C1091"/>
    <mergeCell ref="D1090:D1091"/>
    <mergeCell ref="F1090:F1091"/>
    <mergeCell ref="C1092:C1096"/>
    <mergeCell ref="D1092:D1096"/>
    <mergeCell ref="F1092:F1096"/>
    <mergeCell ref="C1098:C1099"/>
    <mergeCell ref="B1082:J1082"/>
    <mergeCell ref="B1083:J1083"/>
    <mergeCell ref="B1084:J1084"/>
    <mergeCell ref="B1085:J1085"/>
    <mergeCell ref="B1086:J1086"/>
    <mergeCell ref="B1087:J1087"/>
    <mergeCell ref="A1076:J1076"/>
    <mergeCell ref="B1077:J1077"/>
    <mergeCell ref="B1078:J1078"/>
    <mergeCell ref="B1079:J1079"/>
    <mergeCell ref="B1080:J1080"/>
    <mergeCell ref="B1081:J1081"/>
    <mergeCell ref="C1071:C1072"/>
    <mergeCell ref="D1071:D1072"/>
    <mergeCell ref="F1071:F1072"/>
    <mergeCell ref="C1073:C1074"/>
    <mergeCell ref="D1073:D1074"/>
    <mergeCell ref="G1074:H1074"/>
    <mergeCell ref="B1061:J1061"/>
    <mergeCell ref="A1063:A1074"/>
    <mergeCell ref="B1063:B1074"/>
    <mergeCell ref="C1063:C1065"/>
    <mergeCell ref="D1063:D1065"/>
    <mergeCell ref="E1063:E1074"/>
    <mergeCell ref="F1063:F1065"/>
    <mergeCell ref="C1067:C1070"/>
    <mergeCell ref="D1067:D1070"/>
    <mergeCell ref="F1067:F1070"/>
    <mergeCell ref="G1054:H1054"/>
    <mergeCell ref="A1056:J1056"/>
    <mergeCell ref="B1057:J1057"/>
    <mergeCell ref="B1058:J1058"/>
    <mergeCell ref="B1059:J1059"/>
    <mergeCell ref="B1060:J1060"/>
    <mergeCell ref="B1047:J1047"/>
    <mergeCell ref="A1049:A1054"/>
    <mergeCell ref="B1049:B1054"/>
    <mergeCell ref="C1049:C1051"/>
    <mergeCell ref="D1049:D1051"/>
    <mergeCell ref="E1049:E1054"/>
    <mergeCell ref="F1049:F1051"/>
    <mergeCell ref="C1052:C1054"/>
    <mergeCell ref="D1052:D1054"/>
    <mergeCell ref="F1052:F1053"/>
    <mergeCell ref="B1041:J1041"/>
    <mergeCell ref="B1042:J1042"/>
    <mergeCell ref="B1043:J1043"/>
    <mergeCell ref="B1044:J1044"/>
    <mergeCell ref="B1045:J1045"/>
    <mergeCell ref="B1046:J1046"/>
    <mergeCell ref="D1034:D1035"/>
    <mergeCell ref="F1034:F1035"/>
    <mergeCell ref="C1036:C1038"/>
    <mergeCell ref="D1036:D1038"/>
    <mergeCell ref="G1038:H1038"/>
    <mergeCell ref="A1040:J1040"/>
    <mergeCell ref="I1029:I1030"/>
    <mergeCell ref="J1029:J1030"/>
    <mergeCell ref="L1029:M1029"/>
    <mergeCell ref="A1031:A1038"/>
    <mergeCell ref="B1031:B1038"/>
    <mergeCell ref="C1031:C1033"/>
    <mergeCell ref="D1031:D1033"/>
    <mergeCell ref="E1031:E1038"/>
    <mergeCell ref="F1031:F1033"/>
    <mergeCell ref="C1034:C1035"/>
    <mergeCell ref="B1029:B1030"/>
    <mergeCell ref="C1029:C1030"/>
    <mergeCell ref="D1029:D1030"/>
    <mergeCell ref="E1029:E1030"/>
    <mergeCell ref="G1029:G1030"/>
    <mergeCell ref="H1029:H1030"/>
    <mergeCell ref="G1021:H1021"/>
    <mergeCell ref="A1023:J1023"/>
    <mergeCell ref="B1024:J1024"/>
    <mergeCell ref="B1025:J1025"/>
    <mergeCell ref="B1026:J1026"/>
    <mergeCell ref="A1028:E1028"/>
    <mergeCell ref="F1028:F1029"/>
    <mergeCell ref="G1028:H1028"/>
    <mergeCell ref="I1028:J1028"/>
    <mergeCell ref="A1029:A1030"/>
    <mergeCell ref="A1018:A1021"/>
    <mergeCell ref="B1018:B1021"/>
    <mergeCell ref="E1018:E1021"/>
    <mergeCell ref="C1019:C1021"/>
    <mergeCell ref="D1019:D1021"/>
    <mergeCell ref="F1019:F1020"/>
    <mergeCell ref="B1011:J1011"/>
    <mergeCell ref="B1012:J1012"/>
    <mergeCell ref="B1013:J1013"/>
    <mergeCell ref="B1014:J1014"/>
    <mergeCell ref="B1015:J1015"/>
    <mergeCell ref="B1016:J1016"/>
    <mergeCell ref="C1003:C1007"/>
    <mergeCell ref="D1003:D1007"/>
    <mergeCell ref="F1003:F1006"/>
    <mergeCell ref="G1007:H1007"/>
    <mergeCell ref="A1009:J1009"/>
    <mergeCell ref="B1010:J1010"/>
    <mergeCell ref="B995:J995"/>
    <mergeCell ref="B996:J996"/>
    <mergeCell ref="B997:J997"/>
    <mergeCell ref="B998:J998"/>
    <mergeCell ref="A1000:A1007"/>
    <mergeCell ref="B1000:B1007"/>
    <mergeCell ref="C1000:C1001"/>
    <mergeCell ref="D1000:D1001"/>
    <mergeCell ref="E1000:E1007"/>
    <mergeCell ref="F1000:F1001"/>
    <mergeCell ref="B989:J989"/>
    <mergeCell ref="B990:J990"/>
    <mergeCell ref="B991:J991"/>
    <mergeCell ref="B992:J992"/>
    <mergeCell ref="B993:J993"/>
    <mergeCell ref="B994:J994"/>
    <mergeCell ref="B983:J983"/>
    <mergeCell ref="B984:J984"/>
    <mergeCell ref="B985:J985"/>
    <mergeCell ref="B986:J986"/>
    <mergeCell ref="B987:J987"/>
    <mergeCell ref="B988:J988"/>
    <mergeCell ref="G976:H976"/>
    <mergeCell ref="A978:J978"/>
    <mergeCell ref="B979:J979"/>
    <mergeCell ref="B980:J980"/>
    <mergeCell ref="B981:J981"/>
    <mergeCell ref="B982:J982"/>
    <mergeCell ref="C970:C971"/>
    <mergeCell ref="D970:D971"/>
    <mergeCell ref="F970:F971"/>
    <mergeCell ref="C972:C976"/>
    <mergeCell ref="D972:D976"/>
    <mergeCell ref="F972:F975"/>
    <mergeCell ref="F959:F961"/>
    <mergeCell ref="C962:C966"/>
    <mergeCell ref="D962:D966"/>
    <mergeCell ref="F962:F966"/>
    <mergeCell ref="C968:C969"/>
    <mergeCell ref="D968:D969"/>
    <mergeCell ref="F968:F969"/>
    <mergeCell ref="B953:J953"/>
    <mergeCell ref="B954:J954"/>
    <mergeCell ref="A956:A976"/>
    <mergeCell ref="B956:B976"/>
    <mergeCell ref="C956:C958"/>
    <mergeCell ref="D956:D958"/>
    <mergeCell ref="E956:E976"/>
    <mergeCell ref="F956:F958"/>
    <mergeCell ref="C959:C961"/>
    <mergeCell ref="D959:D961"/>
    <mergeCell ref="B947:J947"/>
    <mergeCell ref="B948:J948"/>
    <mergeCell ref="B949:J949"/>
    <mergeCell ref="B950:J950"/>
    <mergeCell ref="B951:J951"/>
    <mergeCell ref="B952:J952"/>
    <mergeCell ref="B941:J941"/>
    <mergeCell ref="B942:J942"/>
    <mergeCell ref="B943:J943"/>
    <mergeCell ref="B944:J944"/>
    <mergeCell ref="B945:J945"/>
    <mergeCell ref="B946:J946"/>
    <mergeCell ref="G934:H934"/>
    <mergeCell ref="A936:J936"/>
    <mergeCell ref="B937:J937"/>
    <mergeCell ref="B938:J938"/>
    <mergeCell ref="B939:J939"/>
    <mergeCell ref="B940:J940"/>
    <mergeCell ref="A916:A934"/>
    <mergeCell ref="B916:B934"/>
    <mergeCell ref="C928:C930"/>
    <mergeCell ref="D928:D930"/>
    <mergeCell ref="F928:F930"/>
    <mergeCell ref="C931:C934"/>
    <mergeCell ref="D931:D934"/>
    <mergeCell ref="F931:F933"/>
    <mergeCell ref="D922:D923"/>
    <mergeCell ref="F922:F923"/>
    <mergeCell ref="C924:C925"/>
    <mergeCell ref="D924:D925"/>
    <mergeCell ref="F924:F925"/>
    <mergeCell ref="C926:C927"/>
    <mergeCell ref="D926:D927"/>
    <mergeCell ref="F926:F927"/>
    <mergeCell ref="I914:I915"/>
    <mergeCell ref="J914:J915"/>
    <mergeCell ref="L914:M914"/>
    <mergeCell ref="C916:C921"/>
    <mergeCell ref="D916:D921"/>
    <mergeCell ref="E916:E934"/>
    <mergeCell ref="F916:F921"/>
    <mergeCell ref="C922:C923"/>
    <mergeCell ref="B914:B915"/>
    <mergeCell ref="C914:C915"/>
    <mergeCell ref="D914:D915"/>
    <mergeCell ref="E914:E915"/>
    <mergeCell ref="G914:G915"/>
    <mergeCell ref="H914:H915"/>
    <mergeCell ref="B907:J907"/>
    <mergeCell ref="B908:J908"/>
    <mergeCell ref="B909:J909"/>
    <mergeCell ref="B910:J910"/>
    <mergeCell ref="B911:J911"/>
    <mergeCell ref="A913:E913"/>
    <mergeCell ref="F913:F914"/>
    <mergeCell ref="G913:H913"/>
    <mergeCell ref="I913:J913"/>
    <mergeCell ref="A914:A915"/>
    <mergeCell ref="F900:F901"/>
    <mergeCell ref="C902:C904"/>
    <mergeCell ref="D902:D904"/>
    <mergeCell ref="F902:F903"/>
    <mergeCell ref="G904:H904"/>
    <mergeCell ref="A906:J906"/>
    <mergeCell ref="B893:J893"/>
    <mergeCell ref="B894:J894"/>
    <mergeCell ref="B895:J895"/>
    <mergeCell ref="B896:J896"/>
    <mergeCell ref="B897:J897"/>
    <mergeCell ref="A899:A904"/>
    <mergeCell ref="B899:B904"/>
    <mergeCell ref="C899:C901"/>
    <mergeCell ref="D899:D901"/>
    <mergeCell ref="E899:E904"/>
    <mergeCell ref="F885:F886"/>
    <mergeCell ref="C888:C890"/>
    <mergeCell ref="D888:D890"/>
    <mergeCell ref="F888:F889"/>
    <mergeCell ref="G890:H890"/>
    <mergeCell ref="A892:J892"/>
    <mergeCell ref="B879:J879"/>
    <mergeCell ref="B880:J880"/>
    <mergeCell ref="B881:J881"/>
    <mergeCell ref="B882:J882"/>
    <mergeCell ref="B883:J883"/>
    <mergeCell ref="A885:A890"/>
    <mergeCell ref="B885:B890"/>
    <mergeCell ref="C885:C886"/>
    <mergeCell ref="D885:D886"/>
    <mergeCell ref="E885:E890"/>
    <mergeCell ref="G872:H872"/>
    <mergeCell ref="A874:J874"/>
    <mergeCell ref="B875:J875"/>
    <mergeCell ref="B876:J876"/>
    <mergeCell ref="B877:J877"/>
    <mergeCell ref="B878:J878"/>
    <mergeCell ref="F866:F867"/>
    <mergeCell ref="C868:C870"/>
    <mergeCell ref="D868:D870"/>
    <mergeCell ref="F868:F870"/>
    <mergeCell ref="C871:C872"/>
    <mergeCell ref="D871:D872"/>
    <mergeCell ref="B860:J860"/>
    <mergeCell ref="B861:J861"/>
    <mergeCell ref="A863:A872"/>
    <mergeCell ref="B863:B872"/>
    <mergeCell ref="C863:C865"/>
    <mergeCell ref="D863:D865"/>
    <mergeCell ref="E863:E872"/>
    <mergeCell ref="F863:F865"/>
    <mergeCell ref="C866:C867"/>
    <mergeCell ref="D866:D867"/>
    <mergeCell ref="G853:H853"/>
    <mergeCell ref="A855:J855"/>
    <mergeCell ref="B856:J856"/>
    <mergeCell ref="B857:J857"/>
    <mergeCell ref="B858:J858"/>
    <mergeCell ref="B859:J859"/>
    <mergeCell ref="A847:A853"/>
    <mergeCell ref="B847:B853"/>
    <mergeCell ref="C847:C849"/>
    <mergeCell ref="D847:D849"/>
    <mergeCell ref="E847:E853"/>
    <mergeCell ref="F847:F849"/>
    <mergeCell ref="C852:C853"/>
    <mergeCell ref="D852:D853"/>
    <mergeCell ref="G839:H839"/>
    <mergeCell ref="A841:J841"/>
    <mergeCell ref="B842:J842"/>
    <mergeCell ref="B843:J843"/>
    <mergeCell ref="B844:J844"/>
    <mergeCell ref="B845:J845"/>
    <mergeCell ref="A835:A839"/>
    <mergeCell ref="B835:B839"/>
    <mergeCell ref="C835:C836"/>
    <mergeCell ref="D835:D836"/>
    <mergeCell ref="E835:E839"/>
    <mergeCell ref="F835:F836"/>
    <mergeCell ref="C837:C839"/>
    <mergeCell ref="D837:D839"/>
    <mergeCell ref="F837:F838"/>
    <mergeCell ref="E833:E834"/>
    <mergeCell ref="G833:G834"/>
    <mergeCell ref="H833:H834"/>
    <mergeCell ref="I833:I834"/>
    <mergeCell ref="J833:J834"/>
    <mergeCell ref="L833:M833"/>
    <mergeCell ref="B829:J829"/>
    <mergeCell ref="B830:J830"/>
    <mergeCell ref="A832:E832"/>
    <mergeCell ref="F832:F833"/>
    <mergeCell ref="G832:H832"/>
    <mergeCell ref="I832:J832"/>
    <mergeCell ref="A833:A834"/>
    <mergeCell ref="B833:B834"/>
    <mergeCell ref="C833:C834"/>
    <mergeCell ref="D833:D834"/>
    <mergeCell ref="D822:D824"/>
    <mergeCell ref="F822:F823"/>
    <mergeCell ref="G824:H824"/>
    <mergeCell ref="A826:J826"/>
    <mergeCell ref="B827:J827"/>
    <mergeCell ref="B828:J828"/>
    <mergeCell ref="B816:J816"/>
    <mergeCell ref="B817:J817"/>
    <mergeCell ref="B818:J818"/>
    <mergeCell ref="A820:A824"/>
    <mergeCell ref="B820:B824"/>
    <mergeCell ref="C820:C821"/>
    <mergeCell ref="D820:D821"/>
    <mergeCell ref="E820:E824"/>
    <mergeCell ref="F820:F821"/>
    <mergeCell ref="C822:C824"/>
    <mergeCell ref="A810:J810"/>
    <mergeCell ref="B811:J811"/>
    <mergeCell ref="B812:J812"/>
    <mergeCell ref="B813:J813"/>
    <mergeCell ref="B814:J814"/>
    <mergeCell ref="B815:J815"/>
    <mergeCell ref="C805:C806"/>
    <mergeCell ref="D805:D806"/>
    <mergeCell ref="F805:F806"/>
    <mergeCell ref="C807:C808"/>
    <mergeCell ref="D807:D808"/>
    <mergeCell ref="G808:H808"/>
    <mergeCell ref="A795:J795"/>
    <mergeCell ref="B796:J796"/>
    <mergeCell ref="B797:J797"/>
    <mergeCell ref="B798:J798"/>
    <mergeCell ref="A800:A808"/>
    <mergeCell ref="B800:B808"/>
    <mergeCell ref="C800:C803"/>
    <mergeCell ref="D800:D803"/>
    <mergeCell ref="E800:E808"/>
    <mergeCell ref="F800:F803"/>
    <mergeCell ref="B787:J787"/>
    <mergeCell ref="B788:J788"/>
    <mergeCell ref="A790:A793"/>
    <mergeCell ref="B790:B793"/>
    <mergeCell ref="E790:E793"/>
    <mergeCell ref="C791:C793"/>
    <mergeCell ref="D791:D793"/>
    <mergeCell ref="F791:F792"/>
    <mergeCell ref="G793:H793"/>
    <mergeCell ref="A781:J781"/>
    <mergeCell ref="B782:J782"/>
    <mergeCell ref="B783:J783"/>
    <mergeCell ref="B784:J784"/>
    <mergeCell ref="B785:J785"/>
    <mergeCell ref="B786:J786"/>
    <mergeCell ref="B768:J768"/>
    <mergeCell ref="B769:J769"/>
    <mergeCell ref="B770:J770"/>
    <mergeCell ref="A772:A779"/>
    <mergeCell ref="B772:B779"/>
    <mergeCell ref="C772:C779"/>
    <mergeCell ref="D772:D779"/>
    <mergeCell ref="E772:E779"/>
    <mergeCell ref="F772:F778"/>
    <mergeCell ref="G779:H779"/>
    <mergeCell ref="F760:F761"/>
    <mergeCell ref="G762:H762"/>
    <mergeCell ref="A764:J764"/>
    <mergeCell ref="B765:J765"/>
    <mergeCell ref="B766:J766"/>
    <mergeCell ref="B767:J767"/>
    <mergeCell ref="I724:I725"/>
    <mergeCell ref="J724:J725"/>
    <mergeCell ref="B753:J753"/>
    <mergeCell ref="B754:J754"/>
    <mergeCell ref="A756:A762"/>
    <mergeCell ref="B756:B762"/>
    <mergeCell ref="C756:C758"/>
    <mergeCell ref="D756:D758"/>
    <mergeCell ref="E756:E762"/>
    <mergeCell ref="F756:F758"/>
    <mergeCell ref="C760:C762"/>
    <mergeCell ref="D760:D762"/>
    <mergeCell ref="B747:J747"/>
    <mergeCell ref="B748:J748"/>
    <mergeCell ref="B749:J749"/>
    <mergeCell ref="B750:J750"/>
    <mergeCell ref="B751:J751"/>
    <mergeCell ref="B752:J752"/>
    <mergeCell ref="A741:J741"/>
    <mergeCell ref="B742:J742"/>
    <mergeCell ref="B743:J743"/>
    <mergeCell ref="B744:J744"/>
    <mergeCell ref="B745:J745"/>
    <mergeCell ref="B746:J746"/>
    <mergeCell ref="L724:M724"/>
    <mergeCell ref="A726:A739"/>
    <mergeCell ref="B726:B739"/>
    <mergeCell ref="C726:C727"/>
    <mergeCell ref="D726:D727"/>
    <mergeCell ref="E726:E739"/>
    <mergeCell ref="C728:C729"/>
    <mergeCell ref="A723:E723"/>
    <mergeCell ref="F723:F724"/>
    <mergeCell ref="G723:H723"/>
    <mergeCell ref="I723:J723"/>
    <mergeCell ref="A724:A725"/>
    <mergeCell ref="B724:B725"/>
    <mergeCell ref="C724:C725"/>
    <mergeCell ref="D724:D725"/>
    <mergeCell ref="E724:E725"/>
    <mergeCell ref="G724:G725"/>
    <mergeCell ref="C736:C737"/>
    <mergeCell ref="D736:D737"/>
    <mergeCell ref="F736:F737"/>
    <mergeCell ref="C738:C739"/>
    <mergeCell ref="D738:D739"/>
    <mergeCell ref="G739:H739"/>
    <mergeCell ref="D728:D729"/>
    <mergeCell ref="F728:F729"/>
    <mergeCell ref="C730:C731"/>
    <mergeCell ref="D730:D731"/>
    <mergeCell ref="F730:F731"/>
    <mergeCell ref="C733:C734"/>
    <mergeCell ref="D733:D734"/>
    <mergeCell ref="F733:F734"/>
    <mergeCell ref="H724:H725"/>
    <mergeCell ref="F714:F715"/>
    <mergeCell ref="G716:H716"/>
    <mergeCell ref="A718:J718"/>
    <mergeCell ref="B719:J719"/>
    <mergeCell ref="B720:J720"/>
    <mergeCell ref="B721:J721"/>
    <mergeCell ref="G706:H706"/>
    <mergeCell ref="A708:J708"/>
    <mergeCell ref="B709:J709"/>
    <mergeCell ref="B710:J710"/>
    <mergeCell ref="B711:J711"/>
    <mergeCell ref="A713:A716"/>
    <mergeCell ref="B713:B716"/>
    <mergeCell ref="E713:E716"/>
    <mergeCell ref="C714:C716"/>
    <mergeCell ref="D714:D716"/>
    <mergeCell ref="B698:J698"/>
    <mergeCell ref="B699:J699"/>
    <mergeCell ref="B700:J700"/>
    <mergeCell ref="B701:J701"/>
    <mergeCell ref="A703:A706"/>
    <mergeCell ref="B703:B706"/>
    <mergeCell ref="E703:E706"/>
    <mergeCell ref="C704:C706"/>
    <mergeCell ref="D704:D706"/>
    <mergeCell ref="F704:F705"/>
    <mergeCell ref="D691:D692"/>
    <mergeCell ref="G692:H692"/>
    <mergeCell ref="A694:J694"/>
    <mergeCell ref="B695:J695"/>
    <mergeCell ref="B696:J696"/>
    <mergeCell ref="B697:J697"/>
    <mergeCell ref="B681:J681"/>
    <mergeCell ref="B682:J682"/>
    <mergeCell ref="B683:J683"/>
    <mergeCell ref="A685:A692"/>
    <mergeCell ref="B685:B692"/>
    <mergeCell ref="C685:C690"/>
    <mergeCell ref="D685:D690"/>
    <mergeCell ref="E685:E692"/>
    <mergeCell ref="F685:F690"/>
    <mergeCell ref="C691:C692"/>
    <mergeCell ref="D674:D676"/>
    <mergeCell ref="F674:F675"/>
    <mergeCell ref="G676:H676"/>
    <mergeCell ref="A678:J678"/>
    <mergeCell ref="B679:J679"/>
    <mergeCell ref="B680:J680"/>
    <mergeCell ref="I669:I670"/>
    <mergeCell ref="J669:J670"/>
    <mergeCell ref="L669:M669"/>
    <mergeCell ref="A671:A676"/>
    <mergeCell ref="B671:B676"/>
    <mergeCell ref="C671:C673"/>
    <mergeCell ref="D671:D673"/>
    <mergeCell ref="E671:E676"/>
    <mergeCell ref="F671:F673"/>
    <mergeCell ref="C674:C676"/>
    <mergeCell ref="B669:B670"/>
    <mergeCell ref="C669:C670"/>
    <mergeCell ref="D669:D670"/>
    <mergeCell ref="E669:E670"/>
    <mergeCell ref="G669:G670"/>
    <mergeCell ref="H669:H670"/>
    <mergeCell ref="B662:J662"/>
    <mergeCell ref="B663:J663"/>
    <mergeCell ref="B664:J664"/>
    <mergeCell ref="B665:J665"/>
    <mergeCell ref="B666:J666"/>
    <mergeCell ref="A668:E668"/>
    <mergeCell ref="F668:F669"/>
    <mergeCell ref="G668:H668"/>
    <mergeCell ref="I668:J668"/>
    <mergeCell ref="A669:A670"/>
    <mergeCell ref="C656:C657"/>
    <mergeCell ref="D656:D657"/>
    <mergeCell ref="G657:H657"/>
    <mergeCell ref="A659:J659"/>
    <mergeCell ref="B660:J660"/>
    <mergeCell ref="B661:J661"/>
    <mergeCell ref="B647:J647"/>
    <mergeCell ref="A649:A657"/>
    <mergeCell ref="B649:B657"/>
    <mergeCell ref="C649:C653"/>
    <mergeCell ref="D649:D653"/>
    <mergeCell ref="E649:E657"/>
    <mergeCell ref="F649:F653"/>
    <mergeCell ref="C654:C655"/>
    <mergeCell ref="D654:D655"/>
    <mergeCell ref="F654:F656"/>
    <mergeCell ref="G640:H640"/>
    <mergeCell ref="A642:J642"/>
    <mergeCell ref="B643:J643"/>
    <mergeCell ref="B644:J644"/>
    <mergeCell ref="B645:J645"/>
    <mergeCell ref="B646:J646"/>
    <mergeCell ref="A635:A640"/>
    <mergeCell ref="B635:B640"/>
    <mergeCell ref="E635:E640"/>
    <mergeCell ref="C636:C640"/>
    <mergeCell ref="D636:D640"/>
    <mergeCell ref="F636:F639"/>
    <mergeCell ref="B628:J628"/>
    <mergeCell ref="B629:J629"/>
    <mergeCell ref="B630:J630"/>
    <mergeCell ref="B631:J631"/>
    <mergeCell ref="B632:J632"/>
    <mergeCell ref="B633:J633"/>
    <mergeCell ref="B622:J622"/>
    <mergeCell ref="B623:J623"/>
    <mergeCell ref="B624:J624"/>
    <mergeCell ref="B625:J625"/>
    <mergeCell ref="B626:J626"/>
    <mergeCell ref="B627:J627"/>
    <mergeCell ref="C616:C617"/>
    <mergeCell ref="D616:D617"/>
    <mergeCell ref="G617:H617"/>
    <mergeCell ref="A619:J619"/>
    <mergeCell ref="B620:J620"/>
    <mergeCell ref="B621:J621"/>
    <mergeCell ref="C608:C609"/>
    <mergeCell ref="D608:D609"/>
    <mergeCell ref="F608:F609"/>
    <mergeCell ref="C610:C613"/>
    <mergeCell ref="D610:D613"/>
    <mergeCell ref="F610:F613"/>
    <mergeCell ref="H601:H602"/>
    <mergeCell ref="I601:I602"/>
    <mergeCell ref="J601:J602"/>
    <mergeCell ref="L601:M601"/>
    <mergeCell ref="A603:A617"/>
    <mergeCell ref="B603:B617"/>
    <mergeCell ref="C603:C607"/>
    <mergeCell ref="D603:D607"/>
    <mergeCell ref="E603:E617"/>
    <mergeCell ref="F603:F607"/>
    <mergeCell ref="A600:E600"/>
    <mergeCell ref="F600:F601"/>
    <mergeCell ref="G600:H600"/>
    <mergeCell ref="I600:J600"/>
    <mergeCell ref="A601:A602"/>
    <mergeCell ref="B601:B602"/>
    <mergeCell ref="C601:C602"/>
    <mergeCell ref="D601:D602"/>
    <mergeCell ref="E601:E602"/>
    <mergeCell ref="G601:G602"/>
    <mergeCell ref="G592:H592"/>
    <mergeCell ref="A594:J594"/>
    <mergeCell ref="B595:J595"/>
    <mergeCell ref="B596:J596"/>
    <mergeCell ref="B597:J597"/>
    <mergeCell ref="B598:J598"/>
    <mergeCell ref="A588:A592"/>
    <mergeCell ref="B588:B592"/>
    <mergeCell ref="C588:C589"/>
    <mergeCell ref="D588:D589"/>
    <mergeCell ref="E588:E592"/>
    <mergeCell ref="F588:F589"/>
    <mergeCell ref="C590:C592"/>
    <mergeCell ref="D590:D592"/>
    <mergeCell ref="F590:F591"/>
    <mergeCell ref="B581:J581"/>
    <mergeCell ref="B582:J582"/>
    <mergeCell ref="B583:J583"/>
    <mergeCell ref="B584:J584"/>
    <mergeCell ref="B585:J585"/>
    <mergeCell ref="B586:J586"/>
    <mergeCell ref="B575:J575"/>
    <mergeCell ref="B576:J576"/>
    <mergeCell ref="B577:J577"/>
    <mergeCell ref="B578:J578"/>
    <mergeCell ref="B579:J579"/>
    <mergeCell ref="B580:J580"/>
    <mergeCell ref="C569:C571"/>
    <mergeCell ref="D569:D571"/>
    <mergeCell ref="F569:F570"/>
    <mergeCell ref="G571:H571"/>
    <mergeCell ref="A573:J573"/>
    <mergeCell ref="B574:J574"/>
    <mergeCell ref="C565:C566"/>
    <mergeCell ref="D565:D566"/>
    <mergeCell ref="F565:F566"/>
    <mergeCell ref="C567:C568"/>
    <mergeCell ref="D567:D568"/>
    <mergeCell ref="F567:F568"/>
    <mergeCell ref="L556:M556"/>
    <mergeCell ref="A558:A571"/>
    <mergeCell ref="B558:B571"/>
    <mergeCell ref="E558:E571"/>
    <mergeCell ref="C559:C562"/>
    <mergeCell ref="D559:D562"/>
    <mergeCell ref="F559:F562"/>
    <mergeCell ref="C563:C564"/>
    <mergeCell ref="D563:D564"/>
    <mergeCell ref="F563:F564"/>
    <mergeCell ref="D556:D557"/>
    <mergeCell ref="E556:E557"/>
    <mergeCell ref="G556:G557"/>
    <mergeCell ref="H556:H557"/>
    <mergeCell ref="I556:I557"/>
    <mergeCell ref="J556:J557"/>
    <mergeCell ref="B551:J551"/>
    <mergeCell ref="B552:J552"/>
    <mergeCell ref="B553:J553"/>
    <mergeCell ref="A555:E555"/>
    <mergeCell ref="F555:F556"/>
    <mergeCell ref="G555:H555"/>
    <mergeCell ref="I555:J555"/>
    <mergeCell ref="A556:A557"/>
    <mergeCell ref="B556:B557"/>
    <mergeCell ref="C556:C557"/>
    <mergeCell ref="C545:C546"/>
    <mergeCell ref="D545:D546"/>
    <mergeCell ref="G546:H546"/>
    <mergeCell ref="A548:J548"/>
    <mergeCell ref="B549:J549"/>
    <mergeCell ref="B550:J550"/>
    <mergeCell ref="B539:J539"/>
    <mergeCell ref="A541:A546"/>
    <mergeCell ref="B541:B546"/>
    <mergeCell ref="C541:C542"/>
    <mergeCell ref="D541:D542"/>
    <mergeCell ref="E541:E546"/>
    <mergeCell ref="F541:F542"/>
    <mergeCell ref="C543:C544"/>
    <mergeCell ref="D543:D544"/>
    <mergeCell ref="F543:F544"/>
    <mergeCell ref="B533:J533"/>
    <mergeCell ref="B534:J534"/>
    <mergeCell ref="B535:J535"/>
    <mergeCell ref="B536:J536"/>
    <mergeCell ref="B537:J537"/>
    <mergeCell ref="B538:J538"/>
    <mergeCell ref="B527:J527"/>
    <mergeCell ref="B528:J528"/>
    <mergeCell ref="B529:J529"/>
    <mergeCell ref="B530:J530"/>
    <mergeCell ref="B531:J531"/>
    <mergeCell ref="B532:J532"/>
    <mergeCell ref="B521:J521"/>
    <mergeCell ref="B522:J522"/>
    <mergeCell ref="B523:J523"/>
    <mergeCell ref="B524:J524"/>
    <mergeCell ref="B525:J525"/>
    <mergeCell ref="B526:J526"/>
    <mergeCell ref="C515:C516"/>
    <mergeCell ref="D515:D516"/>
    <mergeCell ref="G516:H516"/>
    <mergeCell ref="A518:J518"/>
    <mergeCell ref="B519:J519"/>
    <mergeCell ref="B520:J520"/>
    <mergeCell ref="C509:C510"/>
    <mergeCell ref="D509:D510"/>
    <mergeCell ref="F509:F510"/>
    <mergeCell ref="C511:C514"/>
    <mergeCell ref="D511:D514"/>
    <mergeCell ref="F511:F514"/>
    <mergeCell ref="C501:C502"/>
    <mergeCell ref="D501:D502"/>
    <mergeCell ref="F501:F502"/>
    <mergeCell ref="C503:C507"/>
    <mergeCell ref="D503:D507"/>
    <mergeCell ref="F503:F507"/>
    <mergeCell ref="B493:J493"/>
    <mergeCell ref="A495:A516"/>
    <mergeCell ref="B495:B516"/>
    <mergeCell ref="C495:C496"/>
    <mergeCell ref="D495:D496"/>
    <mergeCell ref="E495:E516"/>
    <mergeCell ref="F495:F496"/>
    <mergeCell ref="C497:C499"/>
    <mergeCell ref="D497:D499"/>
    <mergeCell ref="F497:F499"/>
    <mergeCell ref="B487:J487"/>
    <mergeCell ref="B488:J488"/>
    <mergeCell ref="B489:J489"/>
    <mergeCell ref="B490:J490"/>
    <mergeCell ref="B491:J491"/>
    <mergeCell ref="B492:J492"/>
    <mergeCell ref="B481:J481"/>
    <mergeCell ref="B482:J482"/>
    <mergeCell ref="B483:J483"/>
    <mergeCell ref="B484:J484"/>
    <mergeCell ref="B485:J485"/>
    <mergeCell ref="B486:J486"/>
    <mergeCell ref="G474:H474"/>
    <mergeCell ref="A476:J476"/>
    <mergeCell ref="B477:J477"/>
    <mergeCell ref="B478:J478"/>
    <mergeCell ref="B479:J479"/>
    <mergeCell ref="B480:J480"/>
    <mergeCell ref="D437:D438"/>
    <mergeCell ref="E437:E438"/>
    <mergeCell ref="F437:F438"/>
    <mergeCell ref="D461:D464"/>
    <mergeCell ref="F461:F464"/>
    <mergeCell ref="C466:C470"/>
    <mergeCell ref="D466:D470"/>
    <mergeCell ref="F466:F470"/>
    <mergeCell ref="C471:C474"/>
    <mergeCell ref="D471:D474"/>
    <mergeCell ref="F471:F473"/>
    <mergeCell ref="B453:J453"/>
    <mergeCell ref="B454:J454"/>
    <mergeCell ref="B455:J455"/>
    <mergeCell ref="A457:A474"/>
    <mergeCell ref="B457:B474"/>
    <mergeCell ref="E457:E474"/>
    <mergeCell ref="C458:C460"/>
    <mergeCell ref="D458:D460"/>
    <mergeCell ref="F458:F460"/>
    <mergeCell ref="C461:C464"/>
    <mergeCell ref="A436:E436"/>
    <mergeCell ref="G436:H436"/>
    <mergeCell ref="I436:J436"/>
    <mergeCell ref="A430:M430"/>
    <mergeCell ref="A431:M431"/>
    <mergeCell ref="A432:M432"/>
    <mergeCell ref="A433:M433"/>
    <mergeCell ref="G446:H446"/>
    <mergeCell ref="A448:J448"/>
    <mergeCell ref="B449:J449"/>
    <mergeCell ref="B450:J450"/>
    <mergeCell ref="B451:J451"/>
    <mergeCell ref="B452:J452"/>
    <mergeCell ref="F440:F441"/>
    <mergeCell ref="C443:C444"/>
    <mergeCell ref="D443:D444"/>
    <mergeCell ref="F443:F444"/>
    <mergeCell ref="C445:C446"/>
    <mergeCell ref="D445:D446"/>
    <mergeCell ref="G437:G438"/>
    <mergeCell ref="H437:H438"/>
    <mergeCell ref="I437:I438"/>
    <mergeCell ref="J437:J438"/>
    <mergeCell ref="L437:M437"/>
    <mergeCell ref="A439:A446"/>
    <mergeCell ref="B439:B446"/>
    <mergeCell ref="E439:E446"/>
    <mergeCell ref="C440:C441"/>
    <mergeCell ref="D440:D441"/>
    <mergeCell ref="A437:A438"/>
    <mergeCell ref="B437:B438"/>
    <mergeCell ref="C437:C438"/>
    <mergeCell ref="B321:D321"/>
    <mergeCell ref="E321:G321"/>
    <mergeCell ref="H321:K321"/>
    <mergeCell ref="L321:M321"/>
    <mergeCell ref="B322:D322"/>
    <mergeCell ref="E322:G322"/>
    <mergeCell ref="H322:K322"/>
    <mergeCell ref="L322:M322"/>
    <mergeCell ref="B324:H324"/>
    <mergeCell ref="B325:M325"/>
    <mergeCell ref="B326:M326"/>
    <mergeCell ref="B327:M327"/>
    <mergeCell ref="B328:M328"/>
    <mergeCell ref="B329:M329"/>
    <mergeCell ref="B331:H331"/>
    <mergeCell ref="B354:D354"/>
    <mergeCell ref="F354:H354"/>
    <mergeCell ref="I354:M354"/>
    <mergeCell ref="A434:M434"/>
    <mergeCell ref="B332:M332"/>
    <mergeCell ref="B333:M333"/>
    <mergeCell ref="B335:L335"/>
    <mergeCell ref="B336:M336"/>
    <mergeCell ref="B337:L337"/>
    <mergeCell ref="B338:M338"/>
    <mergeCell ref="B339:L339"/>
    <mergeCell ref="B340:M340"/>
    <mergeCell ref="B343:J343"/>
    <mergeCell ref="B344:M344"/>
    <mergeCell ref="B346:J346"/>
    <mergeCell ref="B347:M347"/>
    <mergeCell ref="B350:J350"/>
    <mergeCell ref="B351:M351"/>
    <mergeCell ref="B353:J353"/>
    <mergeCell ref="A435:E435"/>
    <mergeCell ref="G435:H435"/>
    <mergeCell ref="I435:J435"/>
    <mergeCell ref="B355:D355"/>
    <mergeCell ref="F355:H355"/>
    <mergeCell ref="I355:M355"/>
    <mergeCell ref="B356:D356"/>
    <mergeCell ref="F356:H356"/>
    <mergeCell ref="I356:M356"/>
    <mergeCell ref="B357:D357"/>
    <mergeCell ref="F357:H357"/>
    <mergeCell ref="I357:M357"/>
    <mergeCell ref="B358:D358"/>
    <mergeCell ref="F358:H358"/>
    <mergeCell ref="I358:M358"/>
    <mergeCell ref="B361:M361"/>
    <mergeCell ref="I253:L253"/>
    <mergeCell ref="I254:L254"/>
    <mergeCell ref="A262:A263"/>
    <mergeCell ref="B262:G263"/>
    <mergeCell ref="I262:L262"/>
    <mergeCell ref="I263:L263"/>
    <mergeCell ref="A264:A265"/>
    <mergeCell ref="B289:M289"/>
    <mergeCell ref="B297:G297"/>
    <mergeCell ref="B303:L303"/>
    <mergeCell ref="B311:H311"/>
    <mergeCell ref="B312:H312"/>
    <mergeCell ref="B264:G265"/>
    <mergeCell ref="I264:L264"/>
    <mergeCell ref="I265:L265"/>
    <mergeCell ref="A266:A267"/>
    <mergeCell ref="B266:G267"/>
    <mergeCell ref="I266:L266"/>
    <mergeCell ref="I267:L267"/>
    <mergeCell ref="B268:G268"/>
    <mergeCell ref="I268:L268"/>
    <mergeCell ref="B270:M270"/>
    <mergeCell ref="B271:M271"/>
    <mergeCell ref="B272:M272"/>
    <mergeCell ref="B273:M273"/>
    <mergeCell ref="B274:M274"/>
    <mergeCell ref="B275:M275"/>
    <mergeCell ref="B276:M276"/>
    <mergeCell ref="B277:M277"/>
    <mergeCell ref="B278:M278"/>
    <mergeCell ref="B279:M279"/>
    <mergeCell ref="C178:G178"/>
    <mergeCell ref="I226:L226"/>
    <mergeCell ref="I227:L227"/>
    <mergeCell ref="I228:L228"/>
    <mergeCell ref="I229:L229"/>
    <mergeCell ref="I230:L230"/>
    <mergeCell ref="I231:L231"/>
    <mergeCell ref="C228:G228"/>
    <mergeCell ref="C222:G222"/>
    <mergeCell ref="I216:L216"/>
    <mergeCell ref="I217:L217"/>
    <mergeCell ref="I218:L218"/>
    <mergeCell ref="I219:L219"/>
    <mergeCell ref="A238:A243"/>
    <mergeCell ref="B238:B243"/>
    <mergeCell ref="I238:L238"/>
    <mergeCell ref="I239:L239"/>
    <mergeCell ref="I240:L240"/>
    <mergeCell ref="I241:L241"/>
    <mergeCell ref="I242:L242"/>
    <mergeCell ref="I243:L243"/>
    <mergeCell ref="A220:A225"/>
    <mergeCell ref="B220:B225"/>
    <mergeCell ref="A226:A231"/>
    <mergeCell ref="B226:B231"/>
    <mergeCell ref="C216:G216"/>
    <mergeCell ref="A214:A219"/>
    <mergeCell ref="B214:B219"/>
    <mergeCell ref="I214:L214"/>
    <mergeCell ref="I235:L235"/>
    <mergeCell ref="I236:L236"/>
    <mergeCell ref="I237:L237"/>
    <mergeCell ref="B185:G185"/>
    <mergeCell ref="H185:M185"/>
    <mergeCell ref="B186:G186"/>
    <mergeCell ref="H186:M186"/>
    <mergeCell ref="B187:G187"/>
    <mergeCell ref="H187:M187"/>
    <mergeCell ref="I220:L220"/>
    <mergeCell ref="I221:L221"/>
    <mergeCell ref="I222:L222"/>
    <mergeCell ref="I223:L223"/>
    <mergeCell ref="I224:L224"/>
    <mergeCell ref="I225:L225"/>
    <mergeCell ref="C180:G180"/>
    <mergeCell ref="H180:M180"/>
    <mergeCell ref="C181:G181"/>
    <mergeCell ref="H181:M181"/>
    <mergeCell ref="C182:G182"/>
    <mergeCell ref="H182:M182"/>
    <mergeCell ref="I215:L215"/>
    <mergeCell ref="C214:G214"/>
    <mergeCell ref="C215:G215"/>
    <mergeCell ref="C217:G219"/>
    <mergeCell ref="H217:H219"/>
    <mergeCell ref="C220:G220"/>
    <mergeCell ref="C221:G221"/>
    <mergeCell ref="C223:G225"/>
    <mergeCell ref="H223:H225"/>
    <mergeCell ref="C196:G196"/>
    <mergeCell ref="C197:G197"/>
    <mergeCell ref="C199:G201"/>
    <mergeCell ref="H199:H201"/>
    <mergeCell ref="B149:D149"/>
    <mergeCell ref="E149:G149"/>
    <mergeCell ref="H149:K149"/>
    <mergeCell ref="L149:M149"/>
    <mergeCell ref="B150:D150"/>
    <mergeCell ref="E150:G150"/>
    <mergeCell ref="H150:K150"/>
    <mergeCell ref="L150:M150"/>
    <mergeCell ref="B151:D151"/>
    <mergeCell ref="E151:G151"/>
    <mergeCell ref="H151:K151"/>
    <mergeCell ref="L151:M151"/>
    <mergeCell ref="L157:M157"/>
    <mergeCell ref="B161:M161"/>
    <mergeCell ref="B163:M163"/>
    <mergeCell ref="B164:M164"/>
    <mergeCell ref="B165:M165"/>
    <mergeCell ref="B153:M153"/>
    <mergeCell ref="B154:D154"/>
    <mergeCell ref="E154:G154"/>
    <mergeCell ref="H154:K154"/>
    <mergeCell ref="L154:M154"/>
    <mergeCell ref="B155:D155"/>
    <mergeCell ref="E155:G155"/>
    <mergeCell ref="H155:K155"/>
    <mergeCell ref="L155:M155"/>
    <mergeCell ref="B156:D156"/>
    <mergeCell ref="E156:G156"/>
    <mergeCell ref="H156:K156"/>
    <mergeCell ref="L156:M156"/>
    <mergeCell ref="B157:D157"/>
    <mergeCell ref="E157:G157"/>
    <mergeCell ref="B140:H140"/>
    <mergeCell ref="B141:H141"/>
    <mergeCell ref="B142:M142"/>
    <mergeCell ref="B143:H143"/>
    <mergeCell ref="B144:M144"/>
    <mergeCell ref="B145:H145"/>
    <mergeCell ref="B146:D146"/>
    <mergeCell ref="E146:G146"/>
    <mergeCell ref="H146:K146"/>
    <mergeCell ref="L146:M146"/>
    <mergeCell ref="B147:D147"/>
    <mergeCell ref="E147:G147"/>
    <mergeCell ref="H147:K147"/>
    <mergeCell ref="L147:M147"/>
    <mergeCell ref="B148:D148"/>
    <mergeCell ref="E148:G148"/>
    <mergeCell ref="H148:K148"/>
    <mergeCell ref="L148:M148"/>
    <mergeCell ref="C129:G129"/>
    <mergeCell ref="H129:M129"/>
    <mergeCell ref="C130:G130"/>
    <mergeCell ref="H130:M130"/>
    <mergeCell ref="C126:G126"/>
    <mergeCell ref="H126:M126"/>
    <mergeCell ref="C127:G127"/>
    <mergeCell ref="H127:M127"/>
    <mergeCell ref="C128:G128"/>
    <mergeCell ref="H128:M128"/>
    <mergeCell ref="C123:G123"/>
    <mergeCell ref="H123:M123"/>
    <mergeCell ref="C124:G124"/>
    <mergeCell ref="H124:M124"/>
    <mergeCell ref="C125:G125"/>
    <mergeCell ref="H125:M125"/>
    <mergeCell ref="B139:M139"/>
    <mergeCell ref="B133:H133"/>
    <mergeCell ref="B134:H134"/>
    <mergeCell ref="B135:M135"/>
    <mergeCell ref="B136:H136"/>
    <mergeCell ref="B137:M137"/>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11:G111"/>
    <mergeCell ref="H111:M111"/>
    <mergeCell ref="C112:G112"/>
    <mergeCell ref="H112:M112"/>
    <mergeCell ref="C113:G113"/>
    <mergeCell ref="H113:M113"/>
    <mergeCell ref="C108:G108"/>
    <mergeCell ref="H108:M108"/>
    <mergeCell ref="C109:G109"/>
    <mergeCell ref="H109:M109"/>
    <mergeCell ref="C110:G110"/>
    <mergeCell ref="H110:M110"/>
    <mergeCell ref="C105:G105"/>
    <mergeCell ref="H105:M105"/>
    <mergeCell ref="C106:G106"/>
    <mergeCell ref="H106:M106"/>
    <mergeCell ref="C107:G107"/>
    <mergeCell ref="H107:M107"/>
    <mergeCell ref="B101:D101"/>
    <mergeCell ref="E101:G101"/>
    <mergeCell ref="B102:D102"/>
    <mergeCell ref="E102:G102"/>
    <mergeCell ref="B99:D99"/>
    <mergeCell ref="E99:G99"/>
    <mergeCell ref="B100:D100"/>
    <mergeCell ref="E100:G100"/>
    <mergeCell ref="B97:D97"/>
    <mergeCell ref="E97:G97"/>
    <mergeCell ref="B98:D98"/>
    <mergeCell ref="E98:G98"/>
    <mergeCell ref="I97:M97"/>
    <mergeCell ref="I98:M98"/>
    <mergeCell ref="I99:M99"/>
    <mergeCell ref="I100:M100"/>
    <mergeCell ref="I101:M101"/>
    <mergeCell ref="I102:M102"/>
    <mergeCell ref="B95:D95"/>
    <mergeCell ref="E95:G95"/>
    <mergeCell ref="B96:D96"/>
    <mergeCell ref="E96:G96"/>
    <mergeCell ref="B93:D93"/>
    <mergeCell ref="E93:G93"/>
    <mergeCell ref="B94:D94"/>
    <mergeCell ref="E94:G94"/>
    <mergeCell ref="A90:M90"/>
    <mergeCell ref="B91:D91"/>
    <mergeCell ref="E91:G91"/>
    <mergeCell ref="B92:D92"/>
    <mergeCell ref="E92:G92"/>
    <mergeCell ref="I91:M91"/>
    <mergeCell ref="I92:M92"/>
    <mergeCell ref="I93:M93"/>
    <mergeCell ref="I94:M94"/>
    <mergeCell ref="I95:M95"/>
    <mergeCell ref="I96:M96"/>
    <mergeCell ref="B87:D87"/>
    <mergeCell ref="E87:G87"/>
    <mergeCell ref="B88:D88"/>
    <mergeCell ref="E88:G88"/>
    <mergeCell ref="B85:D85"/>
    <mergeCell ref="E85:G85"/>
    <mergeCell ref="B86:D86"/>
    <mergeCell ref="E86:G86"/>
    <mergeCell ref="B83:D83"/>
    <mergeCell ref="E83:G83"/>
    <mergeCell ref="B84:D84"/>
    <mergeCell ref="E84:G84"/>
    <mergeCell ref="I83:M83"/>
    <mergeCell ref="I84:M84"/>
    <mergeCell ref="I85:M85"/>
    <mergeCell ref="I86:M86"/>
    <mergeCell ref="I87:M87"/>
    <mergeCell ref="I88:M88"/>
    <mergeCell ref="B81:D81"/>
    <mergeCell ref="E81:G81"/>
    <mergeCell ref="B82:D82"/>
    <mergeCell ref="E82:G82"/>
    <mergeCell ref="B79:D79"/>
    <mergeCell ref="E79:G79"/>
    <mergeCell ref="B80:D80"/>
    <mergeCell ref="E80:G80"/>
    <mergeCell ref="A76:M76"/>
    <mergeCell ref="B77:D77"/>
    <mergeCell ref="E77:G77"/>
    <mergeCell ref="B78:D78"/>
    <mergeCell ref="E78:G78"/>
    <mergeCell ref="I77:M77"/>
    <mergeCell ref="I78:M78"/>
    <mergeCell ref="I79:M79"/>
    <mergeCell ref="I80:M80"/>
    <mergeCell ref="I81:M81"/>
    <mergeCell ref="I82:M82"/>
    <mergeCell ref="B73:D73"/>
    <mergeCell ref="E73:G73"/>
    <mergeCell ref="B74:D74"/>
    <mergeCell ref="E74:G74"/>
    <mergeCell ref="B71:D71"/>
    <mergeCell ref="E71:G71"/>
    <mergeCell ref="B72:D72"/>
    <mergeCell ref="E72:G72"/>
    <mergeCell ref="B69:D69"/>
    <mergeCell ref="E69:G69"/>
    <mergeCell ref="B70:D70"/>
    <mergeCell ref="E70:G70"/>
    <mergeCell ref="I69:M69"/>
    <mergeCell ref="I70:M70"/>
    <mergeCell ref="I71:M71"/>
    <mergeCell ref="I72:M72"/>
    <mergeCell ref="I73:M73"/>
    <mergeCell ref="I74:M74"/>
    <mergeCell ref="B35:D35"/>
    <mergeCell ref="E35:H35"/>
    <mergeCell ref="I35:M35"/>
    <mergeCell ref="B36:D36"/>
    <mergeCell ref="E36:H36"/>
    <mergeCell ref="I36:M36"/>
    <mergeCell ref="B37:D37"/>
    <mergeCell ref="E37:H37"/>
    <mergeCell ref="I37:M37"/>
    <mergeCell ref="B38:D38"/>
    <mergeCell ref="E38:H38"/>
    <mergeCell ref="I38:M38"/>
    <mergeCell ref="B39:D39"/>
    <mergeCell ref="E39:M39"/>
    <mergeCell ref="A58:M58"/>
    <mergeCell ref="A59:M59"/>
    <mergeCell ref="A54:J54"/>
    <mergeCell ref="A55:J55"/>
    <mergeCell ref="A56:J56"/>
    <mergeCell ref="A57:J57"/>
    <mergeCell ref="B40:D40"/>
    <mergeCell ref="E40:M40"/>
    <mergeCell ref="A43:B43"/>
    <mergeCell ref="C43:M43"/>
    <mergeCell ref="C44:M44"/>
    <mergeCell ref="C45:M45"/>
    <mergeCell ref="A48:M48"/>
    <mergeCell ref="A49:M49"/>
    <mergeCell ref="A50:M50"/>
    <mergeCell ref="A51:M51"/>
    <mergeCell ref="J14:K14"/>
    <mergeCell ref="F9:G9"/>
    <mergeCell ref="J9:K9"/>
    <mergeCell ref="F10:G10"/>
    <mergeCell ref="J10:K10"/>
    <mergeCell ref="F11:G11"/>
    <mergeCell ref="J11:K11"/>
    <mergeCell ref="F24:H24"/>
    <mergeCell ref="I24:M24"/>
    <mergeCell ref="F25:H25"/>
    <mergeCell ref="I25:M25"/>
    <mergeCell ref="F21:H21"/>
    <mergeCell ref="I21:M21"/>
    <mergeCell ref="F22:H22"/>
    <mergeCell ref="I22:M22"/>
    <mergeCell ref="F23:H23"/>
    <mergeCell ref="I23:M23"/>
    <mergeCell ref="F18:G18"/>
    <mergeCell ref="J18:K18"/>
    <mergeCell ref="F19:G19"/>
    <mergeCell ref="J19:K19"/>
    <mergeCell ref="F20:G20"/>
    <mergeCell ref="J20:K20"/>
    <mergeCell ref="I65:M65"/>
    <mergeCell ref="I66:M66"/>
    <mergeCell ref="I67:M67"/>
    <mergeCell ref="I68:M68"/>
    <mergeCell ref="A3:M3"/>
    <mergeCell ref="A4:M4"/>
    <mergeCell ref="A5:M5"/>
    <mergeCell ref="A6:M6"/>
    <mergeCell ref="A7:E7"/>
    <mergeCell ref="G7:H7"/>
    <mergeCell ref="I7:J7"/>
    <mergeCell ref="B27:M27"/>
    <mergeCell ref="B28:M28"/>
    <mergeCell ref="B29:D29"/>
    <mergeCell ref="H29:I29"/>
    <mergeCell ref="B30:D30"/>
    <mergeCell ref="H30:I30"/>
    <mergeCell ref="B31:D31"/>
    <mergeCell ref="H31:I31"/>
    <mergeCell ref="B32:D32"/>
    <mergeCell ref="H32:I32"/>
    <mergeCell ref="F15:G15"/>
    <mergeCell ref="J15:K15"/>
    <mergeCell ref="F16:G16"/>
    <mergeCell ref="J16:K16"/>
    <mergeCell ref="F17:G17"/>
    <mergeCell ref="J17:K17"/>
    <mergeCell ref="F12:G12"/>
    <mergeCell ref="J12:K12"/>
    <mergeCell ref="F13:G13"/>
    <mergeCell ref="J13:K13"/>
    <mergeCell ref="F14:G14"/>
    <mergeCell ref="B167:M167"/>
    <mergeCell ref="B168:H168"/>
    <mergeCell ref="B172:H172"/>
    <mergeCell ref="C173:G173"/>
    <mergeCell ref="H173:M173"/>
    <mergeCell ref="C183:G183"/>
    <mergeCell ref="H183:M183"/>
    <mergeCell ref="B184:G184"/>
    <mergeCell ref="H184:M184"/>
    <mergeCell ref="B188:G188"/>
    <mergeCell ref="B189:G189"/>
    <mergeCell ref="C190:G190"/>
    <mergeCell ref="C191:G191"/>
    <mergeCell ref="C193:G195"/>
    <mergeCell ref="H193:H195"/>
    <mergeCell ref="H178:M178"/>
    <mergeCell ref="A60:L60"/>
    <mergeCell ref="A62:M62"/>
    <mergeCell ref="B67:D67"/>
    <mergeCell ref="E67:G67"/>
    <mergeCell ref="B68:D68"/>
    <mergeCell ref="E68:G68"/>
    <mergeCell ref="B65:D65"/>
    <mergeCell ref="E65:G65"/>
    <mergeCell ref="B66:D66"/>
    <mergeCell ref="E66:G66"/>
    <mergeCell ref="B63:D63"/>
    <mergeCell ref="E63:G63"/>
    <mergeCell ref="B64:D64"/>
    <mergeCell ref="E64:G64"/>
    <mergeCell ref="I63:M63"/>
    <mergeCell ref="I64:M64"/>
    <mergeCell ref="H157:K157"/>
    <mergeCell ref="C174:G174"/>
    <mergeCell ref="H174:M174"/>
    <mergeCell ref="C175:G175"/>
    <mergeCell ref="H175:M175"/>
    <mergeCell ref="C176:G176"/>
    <mergeCell ref="H176:M176"/>
    <mergeCell ref="C177:G177"/>
    <mergeCell ref="H177:M177"/>
    <mergeCell ref="C179:G179"/>
    <mergeCell ref="H179:M179"/>
    <mergeCell ref="C198:G198"/>
    <mergeCell ref="C192:G192"/>
    <mergeCell ref="H211:H213"/>
    <mergeCell ref="A190:A195"/>
    <mergeCell ref="B190:B195"/>
    <mergeCell ref="I190:L190"/>
    <mergeCell ref="I191:L191"/>
    <mergeCell ref="I192:L192"/>
    <mergeCell ref="I193:L193"/>
    <mergeCell ref="I194:L194"/>
    <mergeCell ref="I195:L195"/>
    <mergeCell ref="A196:A201"/>
    <mergeCell ref="B196:B201"/>
    <mergeCell ref="I196:L196"/>
    <mergeCell ref="I197:L197"/>
    <mergeCell ref="I198:L198"/>
    <mergeCell ref="I199:L199"/>
    <mergeCell ref="I200:L200"/>
    <mergeCell ref="I201:L201"/>
    <mergeCell ref="B169:M169"/>
    <mergeCell ref="B166:M166"/>
    <mergeCell ref="I249:L249"/>
    <mergeCell ref="A250:A255"/>
    <mergeCell ref="B250:B255"/>
    <mergeCell ref="I250:L250"/>
    <mergeCell ref="I251:L251"/>
    <mergeCell ref="C252:G252"/>
    <mergeCell ref="I252:L252"/>
    <mergeCell ref="A202:A207"/>
    <mergeCell ref="B202:B207"/>
    <mergeCell ref="I202:L202"/>
    <mergeCell ref="I203:L203"/>
    <mergeCell ref="I204:L204"/>
    <mergeCell ref="I205:L205"/>
    <mergeCell ref="I206:L206"/>
    <mergeCell ref="I207:L207"/>
    <mergeCell ref="A208:A213"/>
    <mergeCell ref="B208:B213"/>
    <mergeCell ref="C204:G204"/>
    <mergeCell ref="C210:G210"/>
    <mergeCell ref="I208:L208"/>
    <mergeCell ref="I209:L209"/>
    <mergeCell ref="I210:L210"/>
    <mergeCell ref="I211:L211"/>
    <mergeCell ref="I212:L212"/>
    <mergeCell ref="I213:L213"/>
    <mergeCell ref="C202:G202"/>
    <mergeCell ref="C203:G203"/>
    <mergeCell ref="C205:G207"/>
    <mergeCell ref="H205:H207"/>
    <mergeCell ref="C208:G208"/>
    <mergeCell ref="C209:G209"/>
    <mergeCell ref="C211:G213"/>
    <mergeCell ref="H316:K316"/>
    <mergeCell ref="L316:M316"/>
    <mergeCell ref="B318:H318"/>
    <mergeCell ref="B319:D319"/>
    <mergeCell ref="E319:G319"/>
    <mergeCell ref="H319:K319"/>
    <mergeCell ref="L319:M319"/>
    <mergeCell ref="A232:A237"/>
    <mergeCell ref="B232:B237"/>
    <mergeCell ref="I232:L232"/>
    <mergeCell ref="I255:L255"/>
    <mergeCell ref="A256:A261"/>
    <mergeCell ref="B256:B261"/>
    <mergeCell ref="I256:L256"/>
    <mergeCell ref="I257:L257"/>
    <mergeCell ref="C258:G258"/>
    <mergeCell ref="I258:L258"/>
    <mergeCell ref="I259:L259"/>
    <mergeCell ref="I260:L260"/>
    <mergeCell ref="I261:L261"/>
    <mergeCell ref="A244:A249"/>
    <mergeCell ref="I233:L233"/>
    <mergeCell ref="I234:L234"/>
    <mergeCell ref="C234:G234"/>
    <mergeCell ref="C240:G240"/>
    <mergeCell ref="B244:B249"/>
    <mergeCell ref="I244:L244"/>
    <mergeCell ref="I245:L245"/>
    <mergeCell ref="C246:G246"/>
    <mergeCell ref="I246:L246"/>
    <mergeCell ref="I247:L247"/>
    <mergeCell ref="I248:L248"/>
    <mergeCell ref="B320:D320"/>
    <mergeCell ref="E320:G320"/>
    <mergeCell ref="H320:K320"/>
    <mergeCell ref="L320:M320"/>
    <mergeCell ref="B280:M280"/>
    <mergeCell ref="B281:M281"/>
    <mergeCell ref="B282:M282"/>
    <mergeCell ref="B283:M283"/>
    <mergeCell ref="B284:M284"/>
    <mergeCell ref="B285:M285"/>
    <mergeCell ref="B286:M286"/>
    <mergeCell ref="B287:M287"/>
    <mergeCell ref="B294:M294"/>
    <mergeCell ref="B290:M290"/>
    <mergeCell ref="B291:M291"/>
    <mergeCell ref="B292:M292"/>
    <mergeCell ref="B293:M293"/>
    <mergeCell ref="B288:M288"/>
    <mergeCell ref="L315:M315"/>
    <mergeCell ref="B313:D313"/>
    <mergeCell ref="E313:G313"/>
    <mergeCell ref="H313:K313"/>
    <mergeCell ref="L313:M313"/>
    <mergeCell ref="B314:D314"/>
    <mergeCell ref="E314:G314"/>
    <mergeCell ref="H314:K314"/>
    <mergeCell ref="L314:M314"/>
    <mergeCell ref="B315:D315"/>
    <mergeCell ref="E315:G315"/>
    <mergeCell ref="H315:K315"/>
    <mergeCell ref="B316:D316"/>
    <mergeCell ref="E316:G316"/>
    <mergeCell ref="B362:D362"/>
    <mergeCell ref="E362:G362"/>
    <mergeCell ref="H362:K362"/>
    <mergeCell ref="L362:M362"/>
    <mergeCell ref="B363:D363"/>
    <mergeCell ref="E363:G363"/>
    <mergeCell ref="H363:K363"/>
    <mergeCell ref="L363:M363"/>
    <mergeCell ref="B364:D364"/>
    <mergeCell ref="E364:G364"/>
    <mergeCell ref="H364:K364"/>
    <mergeCell ref="L364:M364"/>
    <mergeCell ref="B365:D365"/>
    <mergeCell ref="E365:G365"/>
    <mergeCell ref="H365:K365"/>
    <mergeCell ref="L365:M365"/>
    <mergeCell ref="B368:H368"/>
    <mergeCell ref="B370:M370"/>
    <mergeCell ref="B371:D371"/>
    <mergeCell ref="E371:J371"/>
    <mergeCell ref="K371:M371"/>
    <mergeCell ref="B372:D372"/>
    <mergeCell ref="E372:J372"/>
    <mergeCell ref="K372:M372"/>
    <mergeCell ref="B373:D373"/>
    <mergeCell ref="E373:J373"/>
    <mergeCell ref="K373:M373"/>
    <mergeCell ref="B374:D374"/>
    <mergeCell ref="E374:J374"/>
    <mergeCell ref="K374:M374"/>
    <mergeCell ref="B375:D375"/>
    <mergeCell ref="E375:J375"/>
    <mergeCell ref="K375:M375"/>
    <mergeCell ref="B376:D376"/>
    <mergeCell ref="E376:J376"/>
    <mergeCell ref="K376:M376"/>
    <mergeCell ref="K387:M387"/>
    <mergeCell ref="B388:D388"/>
    <mergeCell ref="E388:J388"/>
    <mergeCell ref="K388:M388"/>
    <mergeCell ref="B377:D377"/>
    <mergeCell ref="E377:J377"/>
    <mergeCell ref="K377:M377"/>
    <mergeCell ref="B378:D378"/>
    <mergeCell ref="E378:J378"/>
    <mergeCell ref="K378:M378"/>
    <mergeCell ref="B379:D379"/>
    <mergeCell ref="E379:J379"/>
    <mergeCell ref="K379:M379"/>
    <mergeCell ref="B380:D380"/>
    <mergeCell ref="E380:J380"/>
    <mergeCell ref="K380:M380"/>
    <mergeCell ref="B381:D381"/>
    <mergeCell ref="E381:J381"/>
    <mergeCell ref="K381:M381"/>
    <mergeCell ref="B382:D382"/>
    <mergeCell ref="E382:J382"/>
    <mergeCell ref="K382:M382"/>
    <mergeCell ref="B404:M404"/>
    <mergeCell ref="B406:J406"/>
    <mergeCell ref="B407:M407"/>
    <mergeCell ref="B408:M408"/>
    <mergeCell ref="B409:M409"/>
    <mergeCell ref="B410:M410"/>
    <mergeCell ref="B411:M411"/>
    <mergeCell ref="B412:M412"/>
    <mergeCell ref="B413:M413"/>
    <mergeCell ref="B414:M414"/>
    <mergeCell ref="B415:M415"/>
    <mergeCell ref="B416:M416"/>
    <mergeCell ref="B417:M417"/>
    <mergeCell ref="B420:M420"/>
    <mergeCell ref="B421:M421"/>
    <mergeCell ref="C250:G250"/>
    <mergeCell ref="C251:G251"/>
    <mergeCell ref="C253:G255"/>
    <mergeCell ref="H253:H255"/>
    <mergeCell ref="C256:G256"/>
    <mergeCell ref="C257:G257"/>
    <mergeCell ref="C259:G261"/>
    <mergeCell ref="H259:H261"/>
    <mergeCell ref="B399:M399"/>
    <mergeCell ref="B402:M402"/>
    <mergeCell ref="B403:M403"/>
    <mergeCell ref="B400:M400"/>
    <mergeCell ref="B383:D383"/>
    <mergeCell ref="E383:J383"/>
    <mergeCell ref="K383:M383"/>
    <mergeCell ref="B384:D384"/>
    <mergeCell ref="E384:J384"/>
    <mergeCell ref="K384:M384"/>
    <mergeCell ref="B385:D385"/>
    <mergeCell ref="E385:J385"/>
    <mergeCell ref="K385:M385"/>
    <mergeCell ref="B386:D386"/>
    <mergeCell ref="E386:J386"/>
    <mergeCell ref="K386:M386"/>
    <mergeCell ref="B387:D387"/>
    <mergeCell ref="E387:J387"/>
    <mergeCell ref="C226:G226"/>
    <mergeCell ref="C227:G227"/>
    <mergeCell ref="C229:G231"/>
    <mergeCell ref="H229:H231"/>
    <mergeCell ref="C232:G232"/>
    <mergeCell ref="C233:G233"/>
    <mergeCell ref="C235:G237"/>
    <mergeCell ref="H235:H237"/>
    <mergeCell ref="C238:G238"/>
    <mergeCell ref="B401:M401"/>
    <mergeCell ref="B389:D389"/>
    <mergeCell ref="E389:J389"/>
    <mergeCell ref="K389:M389"/>
    <mergeCell ref="B390:D390"/>
    <mergeCell ref="E390:J390"/>
    <mergeCell ref="K390:M390"/>
    <mergeCell ref="B391:D391"/>
    <mergeCell ref="E391:J391"/>
    <mergeCell ref="K391:M391"/>
    <mergeCell ref="B393:J393"/>
    <mergeCell ref="B394:M394"/>
    <mergeCell ref="B395:M395"/>
    <mergeCell ref="B396:M396"/>
    <mergeCell ref="B397:M397"/>
    <mergeCell ref="B398:M398"/>
    <mergeCell ref="C239:G239"/>
    <mergeCell ref="C241:G243"/>
    <mergeCell ref="H241:H243"/>
    <mergeCell ref="C244:G244"/>
    <mergeCell ref="C245:G245"/>
    <mergeCell ref="C247:G249"/>
    <mergeCell ref="H247:H249"/>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2025-08-28T06:03:42Z</dcterms:modified>
</cp:coreProperties>
</file>